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'DC37'!$A$1:$Z$66</definedName>
    <definedName name="_xlnm.Print_Area" localSheetId="12">'DC38'!$A$1:$Z$66</definedName>
    <definedName name="_xlnm.Print_Area" localSheetId="18">'DC39'!$A$1:$Z$66</definedName>
    <definedName name="_xlnm.Print_Area" localSheetId="22">'DC40'!$A$1:$Z$66</definedName>
    <definedName name="_xlnm.Print_Area" localSheetId="1">'NW371'!$A$1:$Z$66</definedName>
    <definedName name="_xlnm.Print_Area" localSheetId="2">'NW372'!$A$1:$Z$66</definedName>
    <definedName name="_xlnm.Print_Area" localSheetId="3">'NW373'!$A$1:$Z$66</definedName>
    <definedName name="_xlnm.Print_Area" localSheetId="4">'NW374'!$A$1:$Z$66</definedName>
    <definedName name="_xlnm.Print_Area" localSheetId="5">'NW375'!$A$1:$Z$66</definedName>
    <definedName name="_xlnm.Print_Area" localSheetId="7">'NW381'!$A$1:$Z$66</definedName>
    <definedName name="_xlnm.Print_Area" localSheetId="8">'NW382'!$A$1:$Z$66</definedName>
    <definedName name="_xlnm.Print_Area" localSheetId="9">'NW383'!$A$1:$Z$66</definedName>
    <definedName name="_xlnm.Print_Area" localSheetId="10">'NW384'!$A$1:$Z$66</definedName>
    <definedName name="_xlnm.Print_Area" localSheetId="11">'NW385'!$A$1:$Z$66</definedName>
    <definedName name="_xlnm.Print_Area" localSheetId="13">'NW392'!$A$1:$Z$66</definedName>
    <definedName name="_xlnm.Print_Area" localSheetId="14">'NW393'!$A$1:$Z$66</definedName>
    <definedName name="_xlnm.Print_Area" localSheetId="15">'NW394'!$A$1:$Z$66</definedName>
    <definedName name="_xlnm.Print_Area" localSheetId="16">'NW396'!$A$1:$Z$66</definedName>
    <definedName name="_xlnm.Print_Area" localSheetId="17">'NW397'!$A$1:$Z$66</definedName>
    <definedName name="_xlnm.Print_Area" localSheetId="19">'NW403'!$A$1:$Z$66</definedName>
    <definedName name="_xlnm.Print_Area" localSheetId="20">'NW404'!$A$1:$Z$66</definedName>
    <definedName name="_xlnm.Print_Area" localSheetId="21">'NW405'!$A$1:$Z$66</definedName>
    <definedName name="_xlnm.Print_Area" localSheetId="0">'Summary'!$A$1:$Z$66</definedName>
  </definedNames>
  <calcPr fullCalcOnLoad="1"/>
</workbook>
</file>

<file path=xl/sharedStrings.xml><?xml version="1.0" encoding="utf-8"?>
<sst xmlns="http://schemas.openxmlformats.org/spreadsheetml/2006/main" count="2461" uniqueCount="111">
  <si>
    <t>North West: Moretele(NW371) - Table C1 Quarterly Budget Summary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</si>
  <si>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</si>
  <si>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</si>
  <si>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</si>
  <si>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</si>
  <si>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</si>
  <si>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</si>
  <si>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</si>
  <si>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</si>
  <si>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</si>
  <si>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</si>
  <si>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</si>
  <si>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</si>
  <si>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</si>
  <si>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</si>
  <si>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</si>
  <si>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</si>
  <si>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</si>
  <si>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</si>
  <si>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</si>
  <si>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</si>
  <si>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</si>
  <si>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</si>
  <si>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</si>
  <si>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</si>
  <si>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</si>
  <si>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</si>
  <si>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</si>
  <si>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</si>
  <si>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</si>
  <si>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</si>
  <si>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</si>
  <si>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</si>
  <si>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</si>
  <si>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</si>
  <si>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</si>
  <si>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</si>
  <si>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</si>
  <si>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</si>
  <si>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Materials and bulk purchases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</si>
  <si>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</si>
  <si>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</si>
  <si>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</si>
  <si>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</si>
  <si>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</si>
  <si>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</si>
  <si>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</si>
  <si>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</si>
  <si>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</si>
  <si>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</si>
  <si>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</si>
  <si>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</si>
  <si>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</si>
  <si>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</si>
  <si>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</si>
  <si>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</si>
  <si>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</si>
  <si>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</si>
  <si>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</si>
  <si>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</si>
  <si>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</si>
  <si>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</si>
  <si>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</si>
  <si>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Creditors Age Analysis</t>
  </si>
  <si>
    <t>Total Creditors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</si>
  <si>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</si>
  <si>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</si>
  <si>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</si>
  <si>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</si>
  <si>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</si>
  <si>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Interest earned - outstanding debtors</t>
  </si>
  <si>
    <t>Financial Performance (Billing)</t>
  </si>
  <si>
    <t>Cash Flow (Receipts)</t>
  </si>
  <si>
    <t>North West: Madibeng(NW372) - Table C1 Quarterly Budget Summary for 4th Quarter ended 30 June 2020 (Figures Finalised as at 2020/07/30)</t>
  </si>
  <si>
    <t>North West: Rustenburg(NW373) - Table C1 Quarterly Budget Summary for 4th Quarter ended 30 June 2020 (Figures Finalised as at 2020/07/30)</t>
  </si>
  <si>
    <t>North West: Kgetlengrivier(NW374) - Table C1 Quarterly Budget Summary for 4th Quarter ended 30 June 2020 (Figures Finalised as at 2020/07/30)</t>
  </si>
  <si>
    <t>North West: Moses Kotane(NW375) - Table C1 Quarterly Budget Summary for 4th Quarter ended 30 June 2020 (Figures Finalised as at 2020/07/30)</t>
  </si>
  <si>
    <t>North West: Bojanala Platinum(DC37) - Table C1 Quarterly Budget Summary for 4th Quarter ended 30 June 2020 (Figures Finalised as at 2020/07/30)</t>
  </si>
  <si>
    <t>North West: Ratlou(NW381) - Table C1 Quarterly Budget Summary for 4th Quarter ended 30 June 2020 (Figures Finalised as at 2020/07/30)</t>
  </si>
  <si>
    <t>North West: Tswaing(NW382) - Table C1 Quarterly Budget Summary for 4th Quarter ended 30 June 2020 (Figures Finalised as at 2020/07/30)</t>
  </si>
  <si>
    <t>North West: Mafikeng(NW383) - Table C1 Quarterly Budget Summary for 4th Quarter ended 30 June 2020 (Figures Finalised as at 2020/07/30)</t>
  </si>
  <si>
    <t>North West: Ditsobotla(NW384) - Table C1 Quarterly Budget Summary for 4th Quarter ended 30 June 2020 (Figures Finalised as at 2020/07/30)</t>
  </si>
  <si>
    <t>North West: Ramotshere Moiloa(NW385) - Table C1 Quarterly Budget Summary for 4th Quarter ended 30 June 2020 (Figures Finalised as at 2020/07/30)</t>
  </si>
  <si>
    <t>North West: Ngaka Modiri Molema(DC38) - Table C1 Quarterly Budget Summary for 4th Quarter ended 30 June 2020 (Figures Finalised as at 2020/07/30)</t>
  </si>
  <si>
    <t>North West: Naledi (NW)(NW392) - Table C1 Quarterly Budget Summary for 4th Quarter ended 30 June 2020 (Figures Finalised as at 2020/07/30)</t>
  </si>
  <si>
    <t>North West: Mamusa(NW393) - Table C1 Quarterly Budget Summary for 4th Quarter ended 30 June 2020 (Figures Finalised as at 2020/07/30)</t>
  </si>
  <si>
    <t>North West: Greater Taung(NW394) - Table C1 Quarterly Budget Summary for 4th Quarter ended 30 June 2020 (Figures Finalised as at 2020/07/30)</t>
  </si>
  <si>
    <t>North West: Lekwa-Teemane(NW396) - Table C1 Quarterly Budget Summary for 4th Quarter ended 30 June 2020 (Figures Finalised as at 2020/07/30)</t>
  </si>
  <si>
    <t>North West: Kagisano-Molopo(NW397) - Table C1 Quarterly Budget Summary for 4th Quarter ended 30 June 2020 (Figures Finalised as at 2020/07/30)</t>
  </si>
  <si>
    <t>North West: Dr Ruth Segomotsi Mompati(DC39) - Table C1 Quarterly Budget Summary for 4th Quarter ended 30 June 2020 (Figures Finalised as at 2020/07/30)</t>
  </si>
  <si>
    <t>North West: City of Matlosana(NW403) - Table C1 Quarterly Budget Summary for 4th Quarter ended 30 June 2020 (Figures Finalised as at 2020/07/30)</t>
  </si>
  <si>
    <t>North West: Maquassi Hills(NW404) - Table C1 Quarterly Budget Summary for 4th Quarter ended 30 June 2020 (Figures Finalised as at 2020/07/30)</t>
  </si>
  <si>
    <t>North West: J B Marks(NW405) - Table C1 Quarterly Budget Summary for 4th Quarter ended 30 June 2020 (Figures Finalised as at 2020/07/30)</t>
  </si>
  <si>
    <t>North West: Dr Kenneth Kaunda(DC40) - Table C1 Quarterly Budget Summary for 4th Quarter ended 30 June 2020 (Figures Finalised as at 2020/07/30)</t>
  </si>
  <si>
    <t>Summary - Table C1 Quarterly Budget Summary for 4th Quarter ended 30 June 2020 (Figures Finalised as at 2020/07/30)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</si>
  <si>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</si>
  <si>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</si>
  <si>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</si>
  <si>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</si>
  <si>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</si>
  <si>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</si>
  <si>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</si>
  <si>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</si>
  <si>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</si>
  <si>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</si>
  <si>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</si>
  <si>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Transfers and subsidies - capital (monetary allocations) (Nat / Prov Departm Agencies, Households, Non-profit Institutions, Private Enterprises, Public Corporatons, Higher Educ Institutions) &amp; Transfers and subsidies - capital (in-kind - all)</t>
  </si>
  <si>
    <t>Surplus/(Deficit) after capital transfers &amp; contributions</t>
  </si>
  <si>
    <t>Capital expenditure &amp; funds sources</t>
  </si>
  <si>
    <t>Debtors &amp; creditors analysis</t>
  </si>
  <si>
    <t>Total By Revenue Source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</si>
</sst>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0_);\(#,###.00\);.00_)"/>
    <numFmt numFmtId="178" formatCode="#,###_);\(#,###\);"/>
    <numFmt numFmtId="179" formatCode="_(* #,##0,,_);_(* \(#,##0,,\);_(* &quot;–&quot;?_);_(@_)"/>
    <numFmt numFmtId="180" formatCode="_ * #,##0.00_ ;_ * \(#,##0.00\)_ ;_ * &quot;-&quot;??_ ;_ @_ "/>
    <numFmt numFmtId="181" formatCode="_(* #,##0,_);_(* \(#,##0,\);_(* &quot;–&quot;?_);_(@_)"/>
    <numFmt numFmtId="182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180" fontId="5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180" fontId="5" fillId="0" borderId="19" xfId="0" applyNumberFormat="1" applyFont="1" applyBorder="1" applyAlignment="1">
      <alignment/>
    </xf>
    <xf numFmtId="180" fontId="5" fillId="0" borderId="20" xfId="0" applyNumberFormat="1" applyFont="1" applyBorder="1" applyAlignment="1">
      <alignment/>
    </xf>
    <xf numFmtId="180" fontId="5" fillId="0" borderId="21" xfId="0" applyNumberFormat="1" applyFont="1" applyBorder="1" applyAlignment="1">
      <alignment/>
    </xf>
    <xf numFmtId="180" fontId="5" fillId="0" borderId="22" xfId="0" applyNumberFormat="1" applyFont="1" applyBorder="1" applyAlignment="1">
      <alignment/>
    </xf>
    <xf numFmtId="180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180" fontId="5" fillId="0" borderId="25" xfId="0" applyNumberFormat="1" applyFont="1" applyBorder="1" applyAlignment="1">
      <alignment/>
    </xf>
    <xf numFmtId="182" fontId="5" fillId="0" borderId="20" xfId="0" applyNumberFormat="1" applyFont="1" applyFill="1" applyBorder="1" applyAlignment="1" applyProtection="1">
      <alignment/>
      <protection/>
    </xf>
    <xf numFmtId="182" fontId="5" fillId="0" borderId="11" xfId="0" applyNumberFormat="1" applyFont="1" applyFill="1" applyBorder="1" applyAlignment="1">
      <alignment/>
    </xf>
    <xf numFmtId="182" fontId="5" fillId="0" borderId="21" xfId="0" applyNumberFormat="1" applyFont="1" applyFill="1" applyBorder="1" applyAlignment="1">
      <alignment/>
    </xf>
    <xf numFmtId="182" fontId="3" fillId="0" borderId="20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>
      <alignment/>
    </xf>
    <xf numFmtId="182" fontId="5" fillId="0" borderId="13" xfId="0" applyNumberFormat="1" applyFont="1" applyFill="1" applyBorder="1" applyAlignment="1" applyProtection="1">
      <alignment/>
      <protection/>
    </xf>
    <xf numFmtId="182" fontId="5" fillId="0" borderId="14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0" borderId="27" xfId="0" applyNumberFormat="1" applyFont="1" applyFill="1" applyBorder="1" applyAlignment="1">
      <alignment/>
    </xf>
    <xf numFmtId="182" fontId="5" fillId="0" borderId="23" xfId="0" applyNumberFormat="1" applyFont="1" applyFill="1" applyBorder="1" applyAlignment="1" applyProtection="1">
      <alignment/>
      <protection/>
    </xf>
    <xf numFmtId="182" fontId="5" fillId="0" borderId="12" xfId="0" applyNumberFormat="1" applyFont="1" applyFill="1" applyBorder="1" applyAlignment="1">
      <alignment/>
    </xf>
    <xf numFmtId="182" fontId="5" fillId="0" borderId="24" xfId="0" applyNumberFormat="1" applyFont="1" applyFill="1" applyBorder="1" applyAlignment="1">
      <alignment/>
    </xf>
    <xf numFmtId="182" fontId="5" fillId="0" borderId="28" xfId="0" applyNumberFormat="1" applyFont="1" applyFill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14" xfId="0" applyNumberFormat="1" applyFont="1" applyBorder="1" applyAlignment="1">
      <alignment/>
    </xf>
    <xf numFmtId="182" fontId="5" fillId="0" borderId="15" xfId="0" applyNumberFormat="1" applyFont="1" applyBorder="1" applyAlignment="1">
      <alignment/>
    </xf>
    <xf numFmtId="182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/>
      <protection/>
    </xf>
    <xf numFmtId="182" fontId="5" fillId="0" borderId="11" xfId="0" applyNumberFormat="1" applyFont="1" applyBorder="1" applyAlignment="1" applyProtection="1">
      <alignment/>
      <protection/>
    </xf>
    <xf numFmtId="182" fontId="5" fillId="0" borderId="21" xfId="0" applyNumberFormat="1" applyFont="1" applyBorder="1" applyAlignment="1" applyProtection="1">
      <alignment/>
      <protection/>
    </xf>
    <xf numFmtId="182" fontId="5" fillId="0" borderId="18" xfId="0" applyNumberFormat="1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/>
      <protection/>
    </xf>
    <xf numFmtId="182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2" fontId="5" fillId="0" borderId="11" xfId="0" applyNumberFormat="1" applyFont="1" applyFill="1" applyBorder="1" applyAlignment="1" applyProtection="1">
      <alignment/>
      <protection/>
    </xf>
    <xf numFmtId="182" fontId="5" fillId="0" borderId="21" xfId="0" applyNumberFormat="1" applyFont="1" applyFill="1" applyBorder="1" applyAlignment="1" applyProtection="1">
      <alignment/>
      <protection/>
    </xf>
    <xf numFmtId="180" fontId="5" fillId="0" borderId="11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82" fontId="3" fillId="0" borderId="37" xfId="0" applyNumberFormat="1" applyFont="1" applyFill="1" applyBorder="1" applyAlignment="1" applyProtection="1">
      <alignment vertical="top"/>
      <protection/>
    </xf>
    <xf numFmtId="182" fontId="3" fillId="0" borderId="38" xfId="0" applyNumberFormat="1" applyFont="1" applyFill="1" applyBorder="1" applyAlignment="1" applyProtection="1">
      <alignment vertical="top"/>
      <protection/>
    </xf>
    <xf numFmtId="182" fontId="3" fillId="0" borderId="39" xfId="0" applyNumberFormat="1" applyFont="1" applyFill="1" applyBorder="1" applyAlignment="1" applyProtection="1">
      <alignment vertical="top"/>
      <protection/>
    </xf>
    <xf numFmtId="180" fontId="3" fillId="0" borderId="38" xfId="0" applyNumberFormat="1" applyFont="1" applyFill="1" applyBorder="1" applyAlignment="1" applyProtection="1">
      <alignment vertical="top"/>
      <protection/>
    </xf>
    <xf numFmtId="182" fontId="3" fillId="0" borderId="40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/>
      <protection/>
    </xf>
    <xf numFmtId="182" fontId="3" fillId="0" borderId="37" xfId="0" applyNumberFormat="1" applyFont="1" applyFill="1" applyBorder="1" applyAlignment="1" applyProtection="1">
      <alignment/>
      <protection/>
    </xf>
    <xf numFmtId="182" fontId="3" fillId="0" borderId="38" xfId="0" applyNumberFormat="1" applyFont="1" applyFill="1" applyBorder="1" applyAlignment="1" applyProtection="1">
      <alignment/>
      <protection/>
    </xf>
    <xf numFmtId="182" fontId="3" fillId="0" borderId="39" xfId="0" applyNumberFormat="1" applyFont="1" applyFill="1" applyBorder="1" applyAlignment="1" applyProtection="1">
      <alignment/>
      <protection/>
    </xf>
    <xf numFmtId="182" fontId="3" fillId="0" borderId="40" xfId="0" applyNumberFormat="1" applyFont="1" applyFill="1" applyBorder="1" applyAlignment="1" applyProtection="1">
      <alignment/>
      <protection/>
    </xf>
    <xf numFmtId="182" fontId="3" fillId="0" borderId="41" xfId="0" applyNumberFormat="1" applyFont="1" applyFill="1" applyBorder="1" applyAlignment="1" applyProtection="1">
      <alignment/>
      <protection/>
    </xf>
    <xf numFmtId="182" fontId="3" fillId="0" borderId="42" xfId="0" applyNumberFormat="1" applyFont="1" applyFill="1" applyBorder="1" applyAlignment="1" applyProtection="1">
      <alignment/>
      <protection/>
    </xf>
    <xf numFmtId="182" fontId="3" fillId="0" borderId="43" xfId="0" applyNumberFormat="1" applyFont="1" applyFill="1" applyBorder="1" applyAlignment="1" applyProtection="1">
      <alignment/>
      <protection/>
    </xf>
    <xf numFmtId="180" fontId="3" fillId="0" borderId="42" xfId="0" applyNumberFormat="1" applyFont="1" applyFill="1" applyBorder="1" applyAlignment="1" applyProtection="1">
      <alignment/>
      <protection/>
    </xf>
    <xf numFmtId="182" fontId="3" fillId="0" borderId="44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wrapText="1" indent="1"/>
      <protection/>
    </xf>
    <xf numFmtId="182" fontId="5" fillId="0" borderId="20" xfId="0" applyNumberFormat="1" applyFont="1" applyFill="1" applyBorder="1" applyAlignment="1" applyProtection="1">
      <alignment wrapText="1"/>
      <protection/>
    </xf>
    <xf numFmtId="182" fontId="5" fillId="0" borderId="11" xfId="0" applyNumberFormat="1" applyFont="1" applyFill="1" applyBorder="1" applyAlignment="1" applyProtection="1">
      <alignment wrapText="1"/>
      <protection/>
    </xf>
    <xf numFmtId="182" fontId="5" fillId="0" borderId="2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182" fontId="5" fillId="0" borderId="26" xfId="0" applyNumberFormat="1" applyFont="1" applyFill="1" applyBorder="1" applyAlignment="1" applyProtection="1">
      <alignment wrapText="1"/>
      <protection/>
    </xf>
    <xf numFmtId="0" fontId="5" fillId="0" borderId="20" xfId="0" applyFont="1" applyBorder="1" applyAlignment="1" applyProtection="1">
      <alignment horizontal="left" wrapText="1" indent="1"/>
      <protection/>
    </xf>
    <xf numFmtId="182" fontId="5" fillId="0" borderId="45" xfId="0" applyNumberFormat="1" applyFont="1" applyFill="1" applyBorder="1" applyAlignment="1" applyProtection="1">
      <alignment wrapText="1"/>
      <protection/>
    </xf>
    <xf numFmtId="182" fontId="5" fillId="0" borderId="46" xfId="0" applyNumberFormat="1" applyFont="1" applyFill="1" applyBorder="1" applyAlignment="1" applyProtection="1">
      <alignment wrapText="1"/>
      <protection/>
    </xf>
    <xf numFmtId="182" fontId="5" fillId="0" borderId="47" xfId="0" applyNumberFormat="1" applyFont="1" applyFill="1" applyBorder="1" applyAlignment="1" applyProtection="1">
      <alignment wrapText="1"/>
      <protection/>
    </xf>
    <xf numFmtId="180" fontId="5" fillId="0" borderId="46" xfId="0" applyNumberFormat="1" applyFont="1" applyFill="1" applyBorder="1" applyAlignment="1" applyProtection="1">
      <alignment wrapText="1"/>
      <protection/>
    </xf>
    <xf numFmtId="182" fontId="5" fillId="0" borderId="48" xfId="0" applyNumberFormat="1" applyFont="1" applyFill="1" applyBorder="1" applyAlignment="1" applyProtection="1">
      <alignment wrapText="1"/>
      <protection/>
    </xf>
    <xf numFmtId="0" fontId="3" fillId="0" borderId="20" xfId="0" applyFont="1" applyBorder="1" applyAlignment="1" applyProtection="1">
      <alignment vertical="top" wrapText="1"/>
      <protection/>
    </xf>
    <xf numFmtId="182" fontId="3" fillId="0" borderId="41" xfId="0" applyNumberFormat="1" applyFont="1" applyFill="1" applyBorder="1" applyAlignment="1" applyProtection="1">
      <alignment vertical="top"/>
      <protection/>
    </xf>
    <xf numFmtId="182" fontId="3" fillId="0" borderId="42" xfId="0" applyNumberFormat="1" applyFont="1" applyFill="1" applyBorder="1" applyAlignment="1" applyProtection="1">
      <alignment vertical="top"/>
      <protection/>
    </xf>
    <xf numFmtId="182" fontId="3" fillId="0" borderId="43" xfId="0" applyNumberFormat="1" applyFont="1" applyFill="1" applyBorder="1" applyAlignment="1" applyProtection="1">
      <alignment vertical="top"/>
      <protection/>
    </xf>
    <xf numFmtId="180" fontId="3" fillId="0" borderId="42" xfId="0" applyNumberFormat="1" applyFont="1" applyFill="1" applyBorder="1" applyAlignment="1" applyProtection="1">
      <alignment vertical="top"/>
      <protection/>
    </xf>
    <xf numFmtId="182" fontId="3" fillId="0" borderId="44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80" fontId="5" fillId="0" borderId="11" xfId="0" applyNumberFormat="1" applyFont="1" applyBorder="1" applyAlignment="1" applyProtection="1">
      <alignment/>
      <protection/>
    </xf>
    <xf numFmtId="182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82" fontId="5" fillId="0" borderId="17" xfId="0" applyNumberFormat="1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/>
      <protection/>
    </xf>
    <xf numFmtId="182" fontId="3" fillId="0" borderId="11" xfId="0" applyNumberFormat="1" applyFont="1" applyFill="1" applyBorder="1" applyAlignment="1" applyProtection="1">
      <alignment/>
      <protection/>
    </xf>
    <xf numFmtId="182" fontId="3" fillId="0" borderId="21" xfId="0" applyNumberFormat="1" applyFont="1" applyFill="1" applyBorder="1" applyAlignment="1" applyProtection="1">
      <alignment/>
      <protection/>
    </xf>
    <xf numFmtId="180" fontId="3" fillId="0" borderId="11" xfId="0" applyNumberFormat="1" applyFont="1" applyFill="1" applyBorder="1" applyAlignment="1" applyProtection="1">
      <alignment/>
      <protection/>
    </xf>
    <xf numFmtId="182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2" fontId="3" fillId="0" borderId="20" xfId="0" applyNumberFormat="1" applyFont="1" applyBorder="1" applyAlignment="1" applyProtection="1">
      <alignment/>
      <protection/>
    </xf>
    <xf numFmtId="182" fontId="3" fillId="0" borderId="11" xfId="0" applyNumberFormat="1" applyFont="1" applyBorder="1" applyAlignment="1" applyProtection="1">
      <alignment/>
      <protection/>
    </xf>
    <xf numFmtId="182" fontId="3" fillId="0" borderId="2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2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82" fontId="5" fillId="0" borderId="23" xfId="0" applyNumberFormat="1" applyFont="1" applyBorder="1" applyAlignment="1" applyProtection="1">
      <alignment/>
      <protection/>
    </xf>
    <xf numFmtId="182" fontId="5" fillId="0" borderId="12" xfId="0" applyNumberFormat="1" applyFont="1" applyBorder="1" applyAlignment="1" applyProtection="1">
      <alignment/>
      <protection/>
    </xf>
    <xf numFmtId="182" fontId="5" fillId="0" borderId="24" xfId="0" applyNumberFormat="1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/>
      <protection/>
    </xf>
    <xf numFmtId="182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 horizontal="left" wrapText="1"/>
      <protection/>
    </xf>
    <xf numFmtId="182" fontId="5" fillId="0" borderId="51" xfId="0" applyNumberFormat="1" applyFont="1" applyBorder="1" applyAlignment="1" applyProtection="1">
      <alignment horizontal="left" wrapText="1"/>
      <protection/>
    </xf>
    <xf numFmtId="182" fontId="5" fillId="0" borderId="21" xfId="0" applyNumberFormat="1" applyFont="1" applyBorder="1" applyAlignment="1" applyProtection="1">
      <alignment horizontal="left" wrapText="1"/>
      <protection/>
    </xf>
    <xf numFmtId="182" fontId="0" fillId="0" borderId="21" xfId="0" applyNumberFormat="1" applyBorder="1" applyAlignment="1" applyProtection="1">
      <alignment/>
      <protection/>
    </xf>
    <xf numFmtId="182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82" fontId="5" fillId="0" borderId="51" xfId="0" applyNumberFormat="1" applyFont="1" applyBorder="1" applyAlignment="1" applyProtection="1">
      <alignment/>
      <protection/>
    </xf>
    <xf numFmtId="182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82" fontId="5" fillId="0" borderId="52" xfId="0" applyNumberFormat="1" applyFont="1" applyBorder="1" applyAlignment="1" applyProtection="1">
      <alignment/>
      <protection/>
    </xf>
    <xf numFmtId="182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1558047637</v>
      </c>
      <c r="C5" s="18">
        <v>0</v>
      </c>
      <c r="D5" s="58">
        <v>2111340486</v>
      </c>
      <c r="E5" s="59">
        <v>2174828799</v>
      </c>
      <c r="F5" s="59">
        <v>218038777</v>
      </c>
      <c r="G5" s="59">
        <v>166858716</v>
      </c>
      <c r="H5" s="59">
        <v>162153586</v>
      </c>
      <c r="I5" s="59">
        <v>547051079</v>
      </c>
      <c r="J5" s="59">
        <v>164221170</v>
      </c>
      <c r="K5" s="59">
        <v>162697610</v>
      </c>
      <c r="L5" s="59">
        <v>151863367</v>
      </c>
      <c r="M5" s="59">
        <v>478782147</v>
      </c>
      <c r="N5" s="59">
        <v>161459148</v>
      </c>
      <c r="O5" s="59">
        <v>154829413</v>
      </c>
      <c r="P5" s="59">
        <v>168116805</v>
      </c>
      <c r="Q5" s="59">
        <v>484405366</v>
      </c>
      <c r="R5" s="59">
        <v>145777723</v>
      </c>
      <c r="S5" s="59">
        <v>160976526</v>
      </c>
      <c r="T5" s="59">
        <v>79795349</v>
      </c>
      <c r="U5" s="59">
        <v>386549598</v>
      </c>
      <c r="V5" s="59">
        <v>1896788190</v>
      </c>
      <c r="W5" s="59">
        <v>2174828801</v>
      </c>
      <c r="X5" s="59">
        <v>-278040611</v>
      </c>
      <c r="Y5" s="60">
        <v>-12.78</v>
      </c>
      <c r="Z5" s="61">
        <v>2174828799</v>
      </c>
    </row>
    <row r="6" spans="1:26" ht="12.75">
      <c r="A6" s="57" t="s">
        <v>32</v>
      </c>
      <c r="B6" s="18">
        <v>4368212426</v>
      </c>
      <c r="C6" s="18">
        <v>0</v>
      </c>
      <c r="D6" s="58">
        <v>8691054362</v>
      </c>
      <c r="E6" s="59">
        <v>8434287915</v>
      </c>
      <c r="F6" s="59">
        <v>645798690</v>
      </c>
      <c r="G6" s="59">
        <v>561904225</v>
      </c>
      <c r="H6" s="59">
        <v>599876241</v>
      </c>
      <c r="I6" s="59">
        <v>1807579156</v>
      </c>
      <c r="J6" s="59">
        <v>1059529521</v>
      </c>
      <c r="K6" s="59">
        <v>1613204040</v>
      </c>
      <c r="L6" s="59">
        <v>602339361</v>
      </c>
      <c r="M6" s="59">
        <v>3275072922</v>
      </c>
      <c r="N6" s="59">
        <v>635112668</v>
      </c>
      <c r="O6" s="59">
        <v>723073789</v>
      </c>
      <c r="P6" s="59">
        <v>607610190</v>
      </c>
      <c r="Q6" s="59">
        <v>1965796647</v>
      </c>
      <c r="R6" s="59">
        <v>529427498</v>
      </c>
      <c r="S6" s="59">
        <v>546534959</v>
      </c>
      <c r="T6" s="59">
        <v>350237521</v>
      </c>
      <c r="U6" s="59">
        <v>1426199978</v>
      </c>
      <c r="V6" s="59">
        <v>8474648703</v>
      </c>
      <c r="W6" s="59">
        <v>8434287915</v>
      </c>
      <c r="X6" s="59">
        <v>40360788</v>
      </c>
      <c r="Y6" s="60">
        <v>0.48</v>
      </c>
      <c r="Z6" s="61">
        <v>8434287915</v>
      </c>
    </row>
    <row r="7" spans="1:26" ht="12.75">
      <c r="A7" s="57" t="s">
        <v>33</v>
      </c>
      <c r="B7" s="18">
        <v>75966296</v>
      </c>
      <c r="C7" s="18">
        <v>0</v>
      </c>
      <c r="D7" s="58">
        <v>97792346</v>
      </c>
      <c r="E7" s="59">
        <v>155011035</v>
      </c>
      <c r="F7" s="59">
        <v>3786958</v>
      </c>
      <c r="G7" s="59">
        <v>5042456</v>
      </c>
      <c r="H7" s="59">
        <v>4514990</v>
      </c>
      <c r="I7" s="59">
        <v>13344404</v>
      </c>
      <c r="J7" s="59">
        <v>4853560</v>
      </c>
      <c r="K7" s="59">
        <v>3421112</v>
      </c>
      <c r="L7" s="59">
        <v>6863885</v>
      </c>
      <c r="M7" s="59">
        <v>15138557</v>
      </c>
      <c r="N7" s="59">
        <v>4218524</v>
      </c>
      <c r="O7" s="59">
        <v>4550716</v>
      </c>
      <c r="P7" s="59">
        <v>12479386</v>
      </c>
      <c r="Q7" s="59">
        <v>21248626</v>
      </c>
      <c r="R7" s="59">
        <v>3589922</v>
      </c>
      <c r="S7" s="59">
        <v>3767526</v>
      </c>
      <c r="T7" s="59">
        <v>4261555</v>
      </c>
      <c r="U7" s="59">
        <v>11619003</v>
      </c>
      <c r="V7" s="59">
        <v>61350590</v>
      </c>
      <c r="W7" s="59">
        <v>155011035</v>
      </c>
      <c r="X7" s="59">
        <v>-93660445</v>
      </c>
      <c r="Y7" s="60">
        <v>-60.42</v>
      </c>
      <c r="Z7" s="61">
        <v>155011035</v>
      </c>
    </row>
    <row r="8" spans="1:26" ht="12.75">
      <c r="A8" s="57" t="s">
        <v>34</v>
      </c>
      <c r="B8" s="18">
        <v>3909546730</v>
      </c>
      <c r="C8" s="18">
        <v>0</v>
      </c>
      <c r="D8" s="58">
        <v>6009229125</v>
      </c>
      <c r="E8" s="59">
        <v>6159764209</v>
      </c>
      <c r="F8" s="59">
        <v>597144459</v>
      </c>
      <c r="G8" s="59">
        <v>705453915</v>
      </c>
      <c r="H8" s="59">
        <v>442881235</v>
      </c>
      <c r="I8" s="59">
        <v>1745479609</v>
      </c>
      <c r="J8" s="59">
        <v>266317696</v>
      </c>
      <c r="K8" s="59">
        <v>201173226</v>
      </c>
      <c r="L8" s="59">
        <v>1034326310</v>
      </c>
      <c r="M8" s="59">
        <v>1501817232</v>
      </c>
      <c r="N8" s="59">
        <v>196383776</v>
      </c>
      <c r="O8" s="59">
        <v>811806104</v>
      </c>
      <c r="P8" s="59">
        <v>483406870</v>
      </c>
      <c r="Q8" s="59">
        <v>1491596750</v>
      </c>
      <c r="R8" s="59">
        <v>74348837</v>
      </c>
      <c r="S8" s="59">
        <v>210430454</v>
      </c>
      <c r="T8" s="59">
        <v>1398505</v>
      </c>
      <c r="U8" s="59">
        <v>286177796</v>
      </c>
      <c r="V8" s="59">
        <v>5025071387</v>
      </c>
      <c r="W8" s="59">
        <v>6159764210</v>
      </c>
      <c r="X8" s="59">
        <v>-1134692823</v>
      </c>
      <c r="Y8" s="60">
        <v>-18.42</v>
      </c>
      <c r="Z8" s="61">
        <v>6159764209</v>
      </c>
    </row>
    <row r="9" spans="1:26" ht="12.75">
      <c r="A9" s="57" t="s">
        <v>35</v>
      </c>
      <c r="B9" s="18">
        <v>1837839618</v>
      </c>
      <c r="C9" s="18">
        <v>0</v>
      </c>
      <c r="D9" s="58">
        <v>1692543450</v>
      </c>
      <c r="E9" s="59">
        <v>1910323418</v>
      </c>
      <c r="F9" s="59">
        <v>190788999</v>
      </c>
      <c r="G9" s="59">
        <v>242892131</v>
      </c>
      <c r="H9" s="59">
        <v>111954433</v>
      </c>
      <c r="I9" s="59">
        <v>545635563</v>
      </c>
      <c r="J9" s="59">
        <v>164960598</v>
      </c>
      <c r="K9" s="59">
        <v>128141773</v>
      </c>
      <c r="L9" s="59">
        <v>177499972</v>
      </c>
      <c r="M9" s="59">
        <v>470602343</v>
      </c>
      <c r="N9" s="59">
        <v>133510453</v>
      </c>
      <c r="O9" s="59">
        <v>141219159</v>
      </c>
      <c r="P9" s="59">
        <v>174472284</v>
      </c>
      <c r="Q9" s="59">
        <v>449201896</v>
      </c>
      <c r="R9" s="59">
        <v>111155224</v>
      </c>
      <c r="S9" s="59">
        <v>95943068</v>
      </c>
      <c r="T9" s="59">
        <v>56829606</v>
      </c>
      <c r="U9" s="59">
        <v>263927898</v>
      </c>
      <c r="V9" s="59">
        <v>1729367700</v>
      </c>
      <c r="W9" s="59">
        <v>1910323416</v>
      </c>
      <c r="X9" s="59">
        <v>-180955716</v>
      </c>
      <c r="Y9" s="60">
        <v>-9.47</v>
      </c>
      <c r="Z9" s="61">
        <v>1910323418</v>
      </c>
    </row>
    <row r="10" spans="1:26" ht="20.25">
      <c r="A10" s="62" t="s">
        <v>104</v>
      </c>
      <c r="B10" s="63">
        <f>SUM(B5:B9)</f>
        <v>11749612707</v>
      </c>
      <c r="C10" s="63">
        <f>SUM(C5:C9)</f>
        <v>0</v>
      </c>
      <c r="D10" s="64">
        <f aca="true" t="shared" si="0" ref="D10:Z10">SUM(D5:D9)</f>
        <v>18601959769</v>
      </c>
      <c r="E10" s="65">
        <f t="shared" si="0"/>
        <v>18834215376</v>
      </c>
      <c r="F10" s="65">
        <f t="shared" si="0"/>
        <v>1655557883</v>
      </c>
      <c r="G10" s="65">
        <f t="shared" si="0"/>
        <v>1682151443</v>
      </c>
      <c r="H10" s="65">
        <f t="shared" si="0"/>
        <v>1321380485</v>
      </c>
      <c r="I10" s="65">
        <f t="shared" si="0"/>
        <v>4659089811</v>
      </c>
      <c r="J10" s="65">
        <f t="shared" si="0"/>
        <v>1659882545</v>
      </c>
      <c r="K10" s="65">
        <f t="shared" si="0"/>
        <v>2108637761</v>
      </c>
      <c r="L10" s="65">
        <f t="shared" si="0"/>
        <v>1972892895</v>
      </c>
      <c r="M10" s="65">
        <f t="shared" si="0"/>
        <v>5741413201</v>
      </c>
      <c r="N10" s="65">
        <f t="shared" si="0"/>
        <v>1130684569</v>
      </c>
      <c r="O10" s="65">
        <f t="shared" si="0"/>
        <v>1835479181</v>
      </c>
      <c r="P10" s="65">
        <f t="shared" si="0"/>
        <v>1446085535</v>
      </c>
      <c r="Q10" s="65">
        <f t="shared" si="0"/>
        <v>4412249285</v>
      </c>
      <c r="R10" s="65">
        <f t="shared" si="0"/>
        <v>864299204</v>
      </c>
      <c r="S10" s="65">
        <f t="shared" si="0"/>
        <v>1017652533</v>
      </c>
      <c r="T10" s="65">
        <f t="shared" si="0"/>
        <v>492522536</v>
      </c>
      <c r="U10" s="65">
        <f t="shared" si="0"/>
        <v>2374474273</v>
      </c>
      <c r="V10" s="65">
        <f t="shared" si="0"/>
        <v>17187226570</v>
      </c>
      <c r="W10" s="65">
        <f t="shared" si="0"/>
        <v>18834215377</v>
      </c>
      <c r="X10" s="65">
        <f t="shared" si="0"/>
        <v>-1646988807</v>
      </c>
      <c r="Y10" s="66">
        <f>+IF(W10&lt;&gt;0,(X10/W10)*100,0)</f>
        <v>-8.74466376237405</v>
      </c>
      <c r="Z10" s="67">
        <f t="shared" si="0"/>
        <v>18834215376</v>
      </c>
    </row>
    <row r="11" spans="1:26" ht="12.75">
      <c r="A11" s="57" t="s">
        <v>36</v>
      </c>
      <c r="B11" s="18">
        <v>3346137517</v>
      </c>
      <c r="C11" s="18">
        <v>0</v>
      </c>
      <c r="D11" s="58">
        <v>4983838298</v>
      </c>
      <c r="E11" s="59">
        <v>4943002629</v>
      </c>
      <c r="F11" s="59">
        <v>256017682</v>
      </c>
      <c r="G11" s="59">
        <v>370085832</v>
      </c>
      <c r="H11" s="59">
        <v>331119636</v>
      </c>
      <c r="I11" s="59">
        <v>957223150</v>
      </c>
      <c r="J11" s="59">
        <v>373314151</v>
      </c>
      <c r="K11" s="59">
        <v>218584400</v>
      </c>
      <c r="L11" s="59">
        <v>255366887</v>
      </c>
      <c r="M11" s="59">
        <v>847265438</v>
      </c>
      <c r="N11" s="59">
        <v>370629081</v>
      </c>
      <c r="O11" s="59">
        <v>561536681</v>
      </c>
      <c r="P11" s="59">
        <v>330876760</v>
      </c>
      <c r="Q11" s="59">
        <v>1263042522</v>
      </c>
      <c r="R11" s="59">
        <v>358126869</v>
      </c>
      <c r="S11" s="59">
        <v>306299000</v>
      </c>
      <c r="T11" s="59">
        <v>178070098</v>
      </c>
      <c r="U11" s="59">
        <v>842495967</v>
      </c>
      <c r="V11" s="59">
        <v>3910027077</v>
      </c>
      <c r="W11" s="59">
        <v>4943002634</v>
      </c>
      <c r="X11" s="59">
        <v>-1032975557</v>
      </c>
      <c r="Y11" s="60">
        <v>-20.9</v>
      </c>
      <c r="Z11" s="61">
        <v>4943002629</v>
      </c>
    </row>
    <row r="12" spans="1:26" ht="12.75">
      <c r="A12" s="57" t="s">
        <v>37</v>
      </c>
      <c r="B12" s="18">
        <v>260555034</v>
      </c>
      <c r="C12" s="18">
        <v>0</v>
      </c>
      <c r="D12" s="58">
        <v>388031768</v>
      </c>
      <c r="E12" s="59">
        <v>390127527</v>
      </c>
      <c r="F12" s="59">
        <v>18850678</v>
      </c>
      <c r="G12" s="59">
        <v>24057842</v>
      </c>
      <c r="H12" s="59">
        <v>25149967</v>
      </c>
      <c r="I12" s="59">
        <v>68058487</v>
      </c>
      <c r="J12" s="59">
        <v>27117111</v>
      </c>
      <c r="K12" s="59">
        <v>18870584</v>
      </c>
      <c r="L12" s="59">
        <v>21067800</v>
      </c>
      <c r="M12" s="59">
        <v>67055495</v>
      </c>
      <c r="N12" s="59">
        <v>23410084</v>
      </c>
      <c r="O12" s="59">
        <v>39328203</v>
      </c>
      <c r="P12" s="59">
        <v>42248315</v>
      </c>
      <c r="Q12" s="59">
        <v>104986602</v>
      </c>
      <c r="R12" s="59">
        <v>27714133</v>
      </c>
      <c r="S12" s="59">
        <v>31287824</v>
      </c>
      <c r="T12" s="59">
        <v>14671429</v>
      </c>
      <c r="U12" s="59">
        <v>73673386</v>
      </c>
      <c r="V12" s="59">
        <v>313773970</v>
      </c>
      <c r="W12" s="59">
        <v>390127527</v>
      </c>
      <c r="X12" s="59">
        <v>-76353557</v>
      </c>
      <c r="Y12" s="60">
        <v>-19.57</v>
      </c>
      <c r="Z12" s="61">
        <v>390127527</v>
      </c>
    </row>
    <row r="13" spans="1:26" ht="12.75">
      <c r="A13" s="57" t="s">
        <v>105</v>
      </c>
      <c r="B13" s="18">
        <v>1775111212</v>
      </c>
      <c r="C13" s="18">
        <v>0</v>
      </c>
      <c r="D13" s="58">
        <v>2521495227</v>
      </c>
      <c r="E13" s="59">
        <v>2465420149</v>
      </c>
      <c r="F13" s="59">
        <v>43787048</v>
      </c>
      <c r="G13" s="59">
        <v>44091794</v>
      </c>
      <c r="H13" s="59">
        <v>43788208</v>
      </c>
      <c r="I13" s="59">
        <v>131667050</v>
      </c>
      <c r="J13" s="59">
        <v>44116660</v>
      </c>
      <c r="K13" s="59">
        <v>13033346</v>
      </c>
      <c r="L13" s="59">
        <v>245233353</v>
      </c>
      <c r="M13" s="59">
        <v>302383359</v>
      </c>
      <c r="N13" s="59">
        <v>44166592</v>
      </c>
      <c r="O13" s="59">
        <v>89566104</v>
      </c>
      <c r="P13" s="59">
        <v>77621330</v>
      </c>
      <c r="Q13" s="59">
        <v>211354026</v>
      </c>
      <c r="R13" s="59">
        <v>26545030</v>
      </c>
      <c r="S13" s="59">
        <v>15077630</v>
      </c>
      <c r="T13" s="59">
        <v>12878072</v>
      </c>
      <c r="U13" s="59">
        <v>54500732</v>
      </c>
      <c r="V13" s="59">
        <v>699905167</v>
      </c>
      <c r="W13" s="59">
        <v>2465420149</v>
      </c>
      <c r="X13" s="59">
        <v>-1765514982</v>
      </c>
      <c r="Y13" s="60">
        <v>-71.61</v>
      </c>
      <c r="Z13" s="61">
        <v>2465420149</v>
      </c>
    </row>
    <row r="14" spans="1:26" ht="12.75">
      <c r="A14" s="57" t="s">
        <v>38</v>
      </c>
      <c r="B14" s="18">
        <v>254211874</v>
      </c>
      <c r="C14" s="18">
        <v>0</v>
      </c>
      <c r="D14" s="58">
        <v>241585191</v>
      </c>
      <c r="E14" s="59">
        <v>230304017</v>
      </c>
      <c r="F14" s="59">
        <v>3744148</v>
      </c>
      <c r="G14" s="59">
        <v>4305951</v>
      </c>
      <c r="H14" s="59">
        <v>2480259</v>
      </c>
      <c r="I14" s="59">
        <v>10530358</v>
      </c>
      <c r="J14" s="59">
        <v>3410099</v>
      </c>
      <c r="K14" s="59">
        <v>243810</v>
      </c>
      <c r="L14" s="59">
        <v>21528701</v>
      </c>
      <c r="M14" s="59">
        <v>25182610</v>
      </c>
      <c r="N14" s="59">
        <v>2007633</v>
      </c>
      <c r="O14" s="59">
        <v>6065184</v>
      </c>
      <c r="P14" s="59">
        <v>178252</v>
      </c>
      <c r="Q14" s="59">
        <v>8251069</v>
      </c>
      <c r="R14" s="59">
        <v>1519614</v>
      </c>
      <c r="S14" s="59">
        <v>1082332</v>
      </c>
      <c r="T14" s="59">
        <v>33363148</v>
      </c>
      <c r="U14" s="59">
        <v>35965094</v>
      </c>
      <c r="V14" s="59">
        <v>79929131</v>
      </c>
      <c r="W14" s="59">
        <v>230304017</v>
      </c>
      <c r="X14" s="59">
        <v>-150374886</v>
      </c>
      <c r="Y14" s="60">
        <v>-65.29</v>
      </c>
      <c r="Z14" s="61">
        <v>230304017</v>
      </c>
    </row>
    <row r="15" spans="1:26" ht="12.75">
      <c r="A15" s="57" t="s">
        <v>39</v>
      </c>
      <c r="B15" s="18">
        <v>3632401283</v>
      </c>
      <c r="C15" s="18">
        <v>0</v>
      </c>
      <c r="D15" s="58">
        <v>5678287661</v>
      </c>
      <c r="E15" s="59">
        <v>5539064468</v>
      </c>
      <c r="F15" s="59">
        <v>139000234</v>
      </c>
      <c r="G15" s="59">
        <v>384678088</v>
      </c>
      <c r="H15" s="59">
        <v>389285402</v>
      </c>
      <c r="I15" s="59">
        <v>912963724</v>
      </c>
      <c r="J15" s="59">
        <v>336688133</v>
      </c>
      <c r="K15" s="59">
        <v>347087162</v>
      </c>
      <c r="L15" s="59">
        <v>542815400</v>
      </c>
      <c r="M15" s="59">
        <v>1226590695</v>
      </c>
      <c r="N15" s="59">
        <v>340521453</v>
      </c>
      <c r="O15" s="59">
        <v>500349917</v>
      </c>
      <c r="P15" s="59">
        <v>505960575</v>
      </c>
      <c r="Q15" s="59">
        <v>1346831945</v>
      </c>
      <c r="R15" s="59">
        <v>277879868</v>
      </c>
      <c r="S15" s="59">
        <v>226629763</v>
      </c>
      <c r="T15" s="59">
        <v>417406412</v>
      </c>
      <c r="U15" s="59">
        <v>921916043</v>
      </c>
      <c r="V15" s="59">
        <v>4408302407</v>
      </c>
      <c r="W15" s="59">
        <v>5539064482</v>
      </c>
      <c r="X15" s="59">
        <v>-1130762075</v>
      </c>
      <c r="Y15" s="60">
        <v>-20.41</v>
      </c>
      <c r="Z15" s="61">
        <v>5539064468</v>
      </c>
    </row>
    <row r="16" spans="1:26" ht="12.75">
      <c r="A16" s="57" t="s">
        <v>34</v>
      </c>
      <c r="B16" s="18">
        <v>59844271</v>
      </c>
      <c r="C16" s="18">
        <v>0</v>
      </c>
      <c r="D16" s="58">
        <v>82238729</v>
      </c>
      <c r="E16" s="59">
        <v>79405090</v>
      </c>
      <c r="F16" s="59">
        <v>6311748</v>
      </c>
      <c r="G16" s="59">
        <v>6312766</v>
      </c>
      <c r="H16" s="59">
        <v>6365356</v>
      </c>
      <c r="I16" s="59">
        <v>18989870</v>
      </c>
      <c r="J16" s="59">
        <v>19071396</v>
      </c>
      <c r="K16" s="59">
        <v>4589407</v>
      </c>
      <c r="L16" s="59">
        <v>4742939</v>
      </c>
      <c r="M16" s="59">
        <v>28403742</v>
      </c>
      <c r="N16" s="59">
        <v>5608480</v>
      </c>
      <c r="O16" s="59">
        <v>15846693</v>
      </c>
      <c r="P16" s="59">
        <v>5254357</v>
      </c>
      <c r="Q16" s="59">
        <v>26709530</v>
      </c>
      <c r="R16" s="59">
        <v>7660560</v>
      </c>
      <c r="S16" s="59">
        <v>6782917</v>
      </c>
      <c r="T16" s="59">
        <v>1512201</v>
      </c>
      <c r="U16" s="59">
        <v>15955678</v>
      </c>
      <c r="V16" s="59">
        <v>90058820</v>
      </c>
      <c r="W16" s="59">
        <v>79405091</v>
      </c>
      <c r="X16" s="59">
        <v>10653729</v>
      </c>
      <c r="Y16" s="60">
        <v>13.42</v>
      </c>
      <c r="Z16" s="61">
        <v>79405090</v>
      </c>
    </row>
    <row r="17" spans="1:26" ht="12.75">
      <c r="A17" s="57" t="s">
        <v>40</v>
      </c>
      <c r="B17" s="18">
        <v>6726015412</v>
      </c>
      <c r="C17" s="18">
        <v>0</v>
      </c>
      <c r="D17" s="58">
        <v>6000849962</v>
      </c>
      <c r="E17" s="59">
        <v>6036938771</v>
      </c>
      <c r="F17" s="59">
        <v>136169491</v>
      </c>
      <c r="G17" s="59">
        <v>243773031</v>
      </c>
      <c r="H17" s="59">
        <v>241952126</v>
      </c>
      <c r="I17" s="59">
        <v>621894648</v>
      </c>
      <c r="J17" s="59">
        <v>261107896</v>
      </c>
      <c r="K17" s="59">
        <v>208538099</v>
      </c>
      <c r="L17" s="59">
        <v>589183982</v>
      </c>
      <c r="M17" s="59">
        <v>1058829977</v>
      </c>
      <c r="N17" s="59">
        <v>412563650</v>
      </c>
      <c r="O17" s="59">
        <v>156169531</v>
      </c>
      <c r="P17" s="59">
        <v>272376023</v>
      </c>
      <c r="Q17" s="59">
        <v>841109204</v>
      </c>
      <c r="R17" s="59">
        <v>304620025</v>
      </c>
      <c r="S17" s="59">
        <v>176134658</v>
      </c>
      <c r="T17" s="59">
        <v>349028168</v>
      </c>
      <c r="U17" s="59">
        <v>829782851</v>
      </c>
      <c r="V17" s="59">
        <v>3351616680</v>
      </c>
      <c r="W17" s="59">
        <v>6036938774</v>
      </c>
      <c r="X17" s="59">
        <v>-2685322094</v>
      </c>
      <c r="Y17" s="60">
        <v>-44.48</v>
      </c>
      <c r="Z17" s="61">
        <v>6036938771</v>
      </c>
    </row>
    <row r="18" spans="1:26" ht="12.75">
      <c r="A18" s="68" t="s">
        <v>41</v>
      </c>
      <c r="B18" s="69">
        <f>SUM(B11:B17)</f>
        <v>16054276603</v>
      </c>
      <c r="C18" s="69">
        <f>SUM(C11:C17)</f>
        <v>0</v>
      </c>
      <c r="D18" s="70">
        <f aca="true" t="shared" si="1" ref="D18:Z18">SUM(D11:D17)</f>
        <v>19896326836</v>
      </c>
      <c r="E18" s="71">
        <f t="shared" si="1"/>
        <v>19684262651</v>
      </c>
      <c r="F18" s="71">
        <f t="shared" si="1"/>
        <v>603881029</v>
      </c>
      <c r="G18" s="71">
        <f t="shared" si="1"/>
        <v>1077305304</v>
      </c>
      <c r="H18" s="71">
        <f t="shared" si="1"/>
        <v>1040140954</v>
      </c>
      <c r="I18" s="71">
        <f t="shared" si="1"/>
        <v>2721327287</v>
      </c>
      <c r="J18" s="71">
        <f t="shared" si="1"/>
        <v>1064825446</v>
      </c>
      <c r="K18" s="71">
        <f t="shared" si="1"/>
        <v>810946808</v>
      </c>
      <c r="L18" s="71">
        <f t="shared" si="1"/>
        <v>1679939062</v>
      </c>
      <c r="M18" s="71">
        <f t="shared" si="1"/>
        <v>3555711316</v>
      </c>
      <c r="N18" s="71">
        <f t="shared" si="1"/>
        <v>1198906973</v>
      </c>
      <c r="O18" s="71">
        <f t="shared" si="1"/>
        <v>1368862313</v>
      </c>
      <c r="P18" s="71">
        <f t="shared" si="1"/>
        <v>1234515612</v>
      </c>
      <c r="Q18" s="71">
        <f t="shared" si="1"/>
        <v>3802284898</v>
      </c>
      <c r="R18" s="71">
        <f t="shared" si="1"/>
        <v>1004066099</v>
      </c>
      <c r="S18" s="71">
        <f t="shared" si="1"/>
        <v>763294124</v>
      </c>
      <c r="T18" s="71">
        <f t="shared" si="1"/>
        <v>1006929528</v>
      </c>
      <c r="U18" s="71">
        <f t="shared" si="1"/>
        <v>2774289751</v>
      </c>
      <c r="V18" s="71">
        <f t="shared" si="1"/>
        <v>12853613252</v>
      </c>
      <c r="W18" s="71">
        <f t="shared" si="1"/>
        <v>19684262674</v>
      </c>
      <c r="X18" s="71">
        <f t="shared" si="1"/>
        <v>-6830649422</v>
      </c>
      <c r="Y18" s="66">
        <f>+IF(W18&lt;&gt;0,(X18/W18)*100,0)</f>
        <v>-34.7010682346882</v>
      </c>
      <c r="Z18" s="72">
        <f t="shared" si="1"/>
        <v>19684262651</v>
      </c>
    </row>
    <row r="19" spans="1:26" ht="12.75">
      <c r="A19" s="68" t="s">
        <v>42</v>
      </c>
      <c r="B19" s="73">
        <f>+B10-B18</f>
        <v>-4304663896</v>
      </c>
      <c r="C19" s="73">
        <f>+C10-C18</f>
        <v>0</v>
      </c>
      <c r="D19" s="74">
        <f aca="true" t="shared" si="2" ref="D19:Z19">+D10-D18</f>
        <v>-1294367067</v>
      </c>
      <c r="E19" s="75">
        <f t="shared" si="2"/>
        <v>-850047275</v>
      </c>
      <c r="F19" s="75">
        <f t="shared" si="2"/>
        <v>1051676854</v>
      </c>
      <c r="G19" s="75">
        <f t="shared" si="2"/>
        <v>604846139</v>
      </c>
      <c r="H19" s="75">
        <f t="shared" si="2"/>
        <v>281239531</v>
      </c>
      <c r="I19" s="75">
        <f t="shared" si="2"/>
        <v>1937762524</v>
      </c>
      <c r="J19" s="75">
        <f t="shared" si="2"/>
        <v>595057099</v>
      </c>
      <c r="K19" s="75">
        <f t="shared" si="2"/>
        <v>1297690953</v>
      </c>
      <c r="L19" s="75">
        <f t="shared" si="2"/>
        <v>292953833</v>
      </c>
      <c r="M19" s="75">
        <f t="shared" si="2"/>
        <v>2185701885</v>
      </c>
      <c r="N19" s="75">
        <f t="shared" si="2"/>
        <v>-68222404</v>
      </c>
      <c r="O19" s="75">
        <f t="shared" si="2"/>
        <v>466616868</v>
      </c>
      <c r="P19" s="75">
        <f t="shared" si="2"/>
        <v>211569923</v>
      </c>
      <c r="Q19" s="75">
        <f t="shared" si="2"/>
        <v>609964387</v>
      </c>
      <c r="R19" s="75">
        <f t="shared" si="2"/>
        <v>-139766895</v>
      </c>
      <c r="S19" s="75">
        <f t="shared" si="2"/>
        <v>254358409</v>
      </c>
      <c r="T19" s="75">
        <f t="shared" si="2"/>
        <v>-514406992</v>
      </c>
      <c r="U19" s="75">
        <f t="shared" si="2"/>
        <v>-399815478</v>
      </c>
      <c r="V19" s="75">
        <f t="shared" si="2"/>
        <v>4333613318</v>
      </c>
      <c r="W19" s="75">
        <f>IF(E10=E18,0,W10-W18)</f>
        <v>-850047297</v>
      </c>
      <c r="X19" s="75">
        <f t="shared" si="2"/>
        <v>5183660615</v>
      </c>
      <c r="Y19" s="76">
        <f>+IF(W19&lt;&gt;0,(X19/W19)*100,0)</f>
        <v>-609.8084933972798</v>
      </c>
      <c r="Z19" s="77">
        <f t="shared" si="2"/>
        <v>-850047275</v>
      </c>
    </row>
    <row r="20" spans="1:26" ht="20.25">
      <c r="A20" s="78" t="s">
        <v>43</v>
      </c>
      <c r="B20" s="79">
        <v>1409607745</v>
      </c>
      <c r="C20" s="79">
        <v>0</v>
      </c>
      <c r="D20" s="80">
        <v>2227667795</v>
      </c>
      <c r="E20" s="81">
        <v>2293218855</v>
      </c>
      <c r="F20" s="81">
        <v>40743083</v>
      </c>
      <c r="G20" s="81">
        <v>21058136</v>
      </c>
      <c r="H20" s="81">
        <v>79517188</v>
      </c>
      <c r="I20" s="81">
        <v>141318407</v>
      </c>
      <c r="J20" s="81">
        <v>29211565</v>
      </c>
      <c r="K20" s="81">
        <v>60413783</v>
      </c>
      <c r="L20" s="81">
        <v>27907007</v>
      </c>
      <c r="M20" s="81">
        <v>117532355</v>
      </c>
      <c r="N20" s="81">
        <v>42981825</v>
      </c>
      <c r="O20" s="81">
        <v>695244044</v>
      </c>
      <c r="P20" s="81">
        <v>83491366</v>
      </c>
      <c r="Q20" s="81">
        <v>821717235</v>
      </c>
      <c r="R20" s="81">
        <v>73154971</v>
      </c>
      <c r="S20" s="81">
        <v>30927268</v>
      </c>
      <c r="T20" s="81">
        <v>121412004</v>
      </c>
      <c r="U20" s="81">
        <v>225494243</v>
      </c>
      <c r="V20" s="81">
        <v>1306062240</v>
      </c>
      <c r="W20" s="81">
        <v>2293218855</v>
      </c>
      <c r="X20" s="81">
        <v>-987156615</v>
      </c>
      <c r="Y20" s="82">
        <v>-43.05</v>
      </c>
      <c r="Z20" s="83">
        <v>2293218855</v>
      </c>
    </row>
    <row r="21" spans="1:26" ht="41.25">
      <c r="A21" s="84" t="s">
        <v>106</v>
      </c>
      <c r="B21" s="85">
        <v>209941764</v>
      </c>
      <c r="C21" s="85">
        <v>0</v>
      </c>
      <c r="D21" s="86">
        <v>148613753</v>
      </c>
      <c r="E21" s="87">
        <v>153123232</v>
      </c>
      <c r="F21" s="87">
        <v>0</v>
      </c>
      <c r="G21" s="87">
        <v>0</v>
      </c>
      <c r="H21" s="87">
        <v>22124689</v>
      </c>
      <c r="I21" s="87">
        <v>22124689</v>
      </c>
      <c r="J21" s="87">
        <v>525399</v>
      </c>
      <c r="K21" s="87">
        <v>730000</v>
      </c>
      <c r="L21" s="87">
        <v>0</v>
      </c>
      <c r="M21" s="87">
        <v>1255399</v>
      </c>
      <c r="N21" s="87">
        <v>0</v>
      </c>
      <c r="O21" s="87">
        <v>125293</v>
      </c>
      <c r="P21" s="87">
        <v>0</v>
      </c>
      <c r="Q21" s="87">
        <v>125293</v>
      </c>
      <c r="R21" s="87">
        <v>50147278</v>
      </c>
      <c r="S21" s="87">
        <v>4372857</v>
      </c>
      <c r="T21" s="87">
        <v>272210</v>
      </c>
      <c r="U21" s="87">
        <v>54792345</v>
      </c>
      <c r="V21" s="87">
        <v>78297726</v>
      </c>
      <c r="W21" s="87">
        <v>153123232</v>
      </c>
      <c r="X21" s="87">
        <v>-74825506</v>
      </c>
      <c r="Y21" s="88">
        <v>-48.87</v>
      </c>
      <c r="Z21" s="89">
        <v>153123232</v>
      </c>
    </row>
    <row r="22" spans="1:26" ht="12.75">
      <c r="A22" s="90" t="s">
        <v>107</v>
      </c>
      <c r="B22" s="91">
        <f>SUM(B19:B21)</f>
        <v>-2685114387</v>
      </c>
      <c r="C22" s="91">
        <f>SUM(C19:C21)</f>
        <v>0</v>
      </c>
      <c r="D22" s="92">
        <f aca="true" t="shared" si="3" ref="D22:Z22">SUM(D19:D21)</f>
        <v>1081914481</v>
      </c>
      <c r="E22" s="93">
        <f t="shared" si="3"/>
        <v>1596294812</v>
      </c>
      <c r="F22" s="93">
        <f t="shared" si="3"/>
        <v>1092419937</v>
      </c>
      <c r="G22" s="93">
        <f t="shared" si="3"/>
        <v>625904275</v>
      </c>
      <c r="H22" s="93">
        <f t="shared" si="3"/>
        <v>382881408</v>
      </c>
      <c r="I22" s="93">
        <f t="shared" si="3"/>
        <v>2101205620</v>
      </c>
      <c r="J22" s="93">
        <f t="shared" si="3"/>
        <v>624794063</v>
      </c>
      <c r="K22" s="93">
        <f t="shared" si="3"/>
        <v>1358834736</v>
      </c>
      <c r="L22" s="93">
        <f t="shared" si="3"/>
        <v>320860840</v>
      </c>
      <c r="M22" s="93">
        <f t="shared" si="3"/>
        <v>2304489639</v>
      </c>
      <c r="N22" s="93">
        <f t="shared" si="3"/>
        <v>-25240579</v>
      </c>
      <c r="O22" s="93">
        <f t="shared" si="3"/>
        <v>1161986205</v>
      </c>
      <c r="P22" s="93">
        <f t="shared" si="3"/>
        <v>295061289</v>
      </c>
      <c r="Q22" s="93">
        <f t="shared" si="3"/>
        <v>1431806915</v>
      </c>
      <c r="R22" s="93">
        <f t="shared" si="3"/>
        <v>-16464646</v>
      </c>
      <c r="S22" s="93">
        <f t="shared" si="3"/>
        <v>289658534</v>
      </c>
      <c r="T22" s="93">
        <f t="shared" si="3"/>
        <v>-392722778</v>
      </c>
      <c r="U22" s="93">
        <f t="shared" si="3"/>
        <v>-119528890</v>
      </c>
      <c r="V22" s="93">
        <f t="shared" si="3"/>
        <v>5717973284</v>
      </c>
      <c r="W22" s="93">
        <f t="shared" si="3"/>
        <v>1596294790</v>
      </c>
      <c r="X22" s="93">
        <f t="shared" si="3"/>
        <v>4121678494</v>
      </c>
      <c r="Y22" s="94">
        <f>+IF(W22&lt;&gt;0,(X22/W22)*100,0)</f>
        <v>258.2028407171585</v>
      </c>
      <c r="Z22" s="95">
        <f t="shared" si="3"/>
        <v>1596294812</v>
      </c>
    </row>
    <row r="23" spans="1:26" ht="12.75">
      <c r="A23" s="84" t="s">
        <v>44</v>
      </c>
      <c r="B23" s="18">
        <v>232772</v>
      </c>
      <c r="C23" s="18">
        <v>0</v>
      </c>
      <c r="D23" s="58">
        <v>1615600</v>
      </c>
      <c r="E23" s="59">
        <v>1615600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99224</v>
      </c>
      <c r="P23" s="59">
        <v>0</v>
      </c>
      <c r="Q23" s="59">
        <v>99224</v>
      </c>
      <c r="R23" s="59">
        <v>0</v>
      </c>
      <c r="S23" s="59">
        <v>0</v>
      </c>
      <c r="T23" s="59">
        <v>0</v>
      </c>
      <c r="U23" s="59">
        <v>0</v>
      </c>
      <c r="V23" s="59">
        <v>99224</v>
      </c>
      <c r="W23" s="59">
        <v>1615600</v>
      </c>
      <c r="X23" s="59">
        <v>-1516376</v>
      </c>
      <c r="Y23" s="60">
        <v>-93.86</v>
      </c>
      <c r="Z23" s="61">
        <v>1615600</v>
      </c>
    </row>
    <row r="24" spans="1:26" ht="12.75">
      <c r="A24" s="96" t="s">
        <v>45</v>
      </c>
      <c r="B24" s="73">
        <f>SUM(B22:B23)</f>
        <v>-2684881615</v>
      </c>
      <c r="C24" s="73">
        <f>SUM(C22:C23)</f>
        <v>0</v>
      </c>
      <c r="D24" s="74">
        <f aca="true" t="shared" si="4" ref="D24:Z24">SUM(D22:D23)</f>
        <v>1083530081</v>
      </c>
      <c r="E24" s="75">
        <f t="shared" si="4"/>
        <v>1597910412</v>
      </c>
      <c r="F24" s="75">
        <f t="shared" si="4"/>
        <v>1092419937</v>
      </c>
      <c r="G24" s="75">
        <f t="shared" si="4"/>
        <v>625904275</v>
      </c>
      <c r="H24" s="75">
        <f t="shared" si="4"/>
        <v>382881408</v>
      </c>
      <c r="I24" s="75">
        <f t="shared" si="4"/>
        <v>2101205620</v>
      </c>
      <c r="J24" s="75">
        <f t="shared" si="4"/>
        <v>624794063</v>
      </c>
      <c r="K24" s="75">
        <f t="shared" si="4"/>
        <v>1358834736</v>
      </c>
      <c r="L24" s="75">
        <f t="shared" si="4"/>
        <v>320860840</v>
      </c>
      <c r="M24" s="75">
        <f t="shared" si="4"/>
        <v>2304489639</v>
      </c>
      <c r="N24" s="75">
        <f t="shared" si="4"/>
        <v>-25240579</v>
      </c>
      <c r="O24" s="75">
        <f t="shared" si="4"/>
        <v>1162085429</v>
      </c>
      <c r="P24" s="75">
        <f t="shared" si="4"/>
        <v>295061289</v>
      </c>
      <c r="Q24" s="75">
        <f t="shared" si="4"/>
        <v>1431906139</v>
      </c>
      <c r="R24" s="75">
        <f t="shared" si="4"/>
        <v>-16464646</v>
      </c>
      <c r="S24" s="75">
        <f t="shared" si="4"/>
        <v>289658534</v>
      </c>
      <c r="T24" s="75">
        <f t="shared" si="4"/>
        <v>-392722778</v>
      </c>
      <c r="U24" s="75">
        <f t="shared" si="4"/>
        <v>-119528890</v>
      </c>
      <c r="V24" s="75">
        <f t="shared" si="4"/>
        <v>5718072508</v>
      </c>
      <c r="W24" s="75">
        <f t="shared" si="4"/>
        <v>1597910390</v>
      </c>
      <c r="X24" s="75">
        <f t="shared" si="4"/>
        <v>4120162118</v>
      </c>
      <c r="Y24" s="76">
        <f>+IF(W24&lt;&gt;0,(X24/W24)*100,0)</f>
        <v>257.8468820144539</v>
      </c>
      <c r="Z24" s="77">
        <f t="shared" si="4"/>
        <v>1597910412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108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1657467245</v>
      </c>
      <c r="C27" s="21">
        <v>0</v>
      </c>
      <c r="D27" s="103">
        <v>3442942560</v>
      </c>
      <c r="E27" s="104">
        <v>4331025031</v>
      </c>
      <c r="F27" s="104">
        <v>-307584741</v>
      </c>
      <c r="G27" s="104">
        <v>104062003</v>
      </c>
      <c r="H27" s="104">
        <v>162399908</v>
      </c>
      <c r="I27" s="104">
        <v>-41122830</v>
      </c>
      <c r="J27" s="104">
        <v>131243451</v>
      </c>
      <c r="K27" s="104">
        <v>126118651</v>
      </c>
      <c r="L27" s="104">
        <v>151610755</v>
      </c>
      <c r="M27" s="104">
        <v>408972857</v>
      </c>
      <c r="N27" s="104">
        <v>75673035</v>
      </c>
      <c r="O27" s="104">
        <v>333457847</v>
      </c>
      <c r="P27" s="104">
        <v>199475750</v>
      </c>
      <c r="Q27" s="104">
        <v>608606632</v>
      </c>
      <c r="R27" s="104">
        <v>49116583</v>
      </c>
      <c r="S27" s="104">
        <v>66774226</v>
      </c>
      <c r="T27" s="104">
        <v>162561139</v>
      </c>
      <c r="U27" s="104">
        <v>278451948</v>
      </c>
      <c r="V27" s="104">
        <v>1254908607</v>
      </c>
      <c r="W27" s="104">
        <v>4331025028</v>
      </c>
      <c r="X27" s="104">
        <v>-3076116421</v>
      </c>
      <c r="Y27" s="105">
        <v>-71.03</v>
      </c>
      <c r="Z27" s="106">
        <v>4331025031</v>
      </c>
    </row>
    <row r="28" spans="1:26" ht="12.75">
      <c r="A28" s="107" t="s">
        <v>47</v>
      </c>
      <c r="B28" s="18">
        <v>1027049832</v>
      </c>
      <c r="C28" s="18">
        <v>0</v>
      </c>
      <c r="D28" s="58">
        <v>2103183855</v>
      </c>
      <c r="E28" s="59">
        <v>2283862498</v>
      </c>
      <c r="F28" s="59">
        <v>46443672</v>
      </c>
      <c r="G28" s="59">
        <v>92248839</v>
      </c>
      <c r="H28" s="59">
        <v>117384516</v>
      </c>
      <c r="I28" s="59">
        <v>256077027</v>
      </c>
      <c r="J28" s="59">
        <v>109535060</v>
      </c>
      <c r="K28" s="59">
        <v>108660677</v>
      </c>
      <c r="L28" s="59">
        <v>120461487</v>
      </c>
      <c r="M28" s="59">
        <v>338657224</v>
      </c>
      <c r="N28" s="59">
        <v>61105361</v>
      </c>
      <c r="O28" s="59">
        <v>339171291</v>
      </c>
      <c r="P28" s="59">
        <v>159452855</v>
      </c>
      <c r="Q28" s="59">
        <v>559729507</v>
      </c>
      <c r="R28" s="59">
        <v>45357069</v>
      </c>
      <c r="S28" s="59">
        <v>52352985</v>
      </c>
      <c r="T28" s="59">
        <v>148542133</v>
      </c>
      <c r="U28" s="59">
        <v>246252187</v>
      </c>
      <c r="V28" s="59">
        <v>1400715945</v>
      </c>
      <c r="W28" s="59">
        <v>2283862497</v>
      </c>
      <c r="X28" s="59">
        <v>-883146552</v>
      </c>
      <c r="Y28" s="60">
        <v>-38.67</v>
      </c>
      <c r="Z28" s="61">
        <v>2283862498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2691051</v>
      </c>
      <c r="C30" s="18">
        <v>0</v>
      </c>
      <c r="D30" s="58">
        <v>60000000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60536956</v>
      </c>
      <c r="C31" s="18">
        <v>0</v>
      </c>
      <c r="D31" s="58">
        <v>502922675</v>
      </c>
      <c r="E31" s="59">
        <v>344375310</v>
      </c>
      <c r="F31" s="59">
        <v>34331264</v>
      </c>
      <c r="G31" s="59">
        <v>7516050</v>
      </c>
      <c r="H31" s="59">
        <v>43301894</v>
      </c>
      <c r="I31" s="59">
        <v>85149208</v>
      </c>
      <c r="J31" s="59">
        <v>16010618</v>
      </c>
      <c r="K31" s="59">
        <v>9103451</v>
      </c>
      <c r="L31" s="59">
        <v>18393013</v>
      </c>
      <c r="M31" s="59">
        <v>43507082</v>
      </c>
      <c r="N31" s="59">
        <v>6643260</v>
      </c>
      <c r="O31" s="59">
        <v>8659284</v>
      </c>
      <c r="P31" s="59">
        <v>23305789</v>
      </c>
      <c r="Q31" s="59">
        <v>38608333</v>
      </c>
      <c r="R31" s="59">
        <v>2684115</v>
      </c>
      <c r="S31" s="59">
        <v>2921202</v>
      </c>
      <c r="T31" s="59">
        <v>14156439</v>
      </c>
      <c r="U31" s="59">
        <v>19761756</v>
      </c>
      <c r="V31" s="59">
        <v>187026379</v>
      </c>
      <c r="W31" s="59">
        <v>344375308</v>
      </c>
      <c r="X31" s="59">
        <v>-157348929</v>
      </c>
      <c r="Y31" s="60">
        <v>-45.69</v>
      </c>
      <c r="Z31" s="61">
        <v>344375310</v>
      </c>
    </row>
    <row r="32" spans="1:26" ht="12.75">
      <c r="A32" s="68" t="s">
        <v>50</v>
      </c>
      <c r="B32" s="21">
        <f>SUM(B28:B31)</f>
        <v>1090277839</v>
      </c>
      <c r="C32" s="21">
        <f>SUM(C28:C31)</f>
        <v>0</v>
      </c>
      <c r="D32" s="103">
        <f aca="true" t="shared" si="5" ref="D32:Z32">SUM(D28:D31)</f>
        <v>2666106530</v>
      </c>
      <c r="E32" s="104">
        <f t="shared" si="5"/>
        <v>2628237808</v>
      </c>
      <c r="F32" s="104">
        <f t="shared" si="5"/>
        <v>80774936</v>
      </c>
      <c r="G32" s="104">
        <f t="shared" si="5"/>
        <v>99764889</v>
      </c>
      <c r="H32" s="104">
        <f t="shared" si="5"/>
        <v>160686410</v>
      </c>
      <c r="I32" s="104">
        <f t="shared" si="5"/>
        <v>341226235</v>
      </c>
      <c r="J32" s="104">
        <f t="shared" si="5"/>
        <v>125545678</v>
      </c>
      <c r="K32" s="104">
        <f t="shared" si="5"/>
        <v>117764128</v>
      </c>
      <c r="L32" s="104">
        <f t="shared" si="5"/>
        <v>138854500</v>
      </c>
      <c r="M32" s="104">
        <f t="shared" si="5"/>
        <v>382164306</v>
      </c>
      <c r="N32" s="104">
        <f t="shared" si="5"/>
        <v>67748621</v>
      </c>
      <c r="O32" s="104">
        <f t="shared" si="5"/>
        <v>347830575</v>
      </c>
      <c r="P32" s="104">
        <f t="shared" si="5"/>
        <v>182758644</v>
      </c>
      <c r="Q32" s="104">
        <f t="shared" si="5"/>
        <v>598337840</v>
      </c>
      <c r="R32" s="104">
        <f t="shared" si="5"/>
        <v>48041184</v>
      </c>
      <c r="S32" s="104">
        <f t="shared" si="5"/>
        <v>55274187</v>
      </c>
      <c r="T32" s="104">
        <f t="shared" si="5"/>
        <v>162698572</v>
      </c>
      <c r="U32" s="104">
        <f t="shared" si="5"/>
        <v>266013943</v>
      </c>
      <c r="V32" s="104">
        <f t="shared" si="5"/>
        <v>1587742324</v>
      </c>
      <c r="W32" s="104">
        <f t="shared" si="5"/>
        <v>2628237805</v>
      </c>
      <c r="X32" s="104">
        <f t="shared" si="5"/>
        <v>-1040495481</v>
      </c>
      <c r="Y32" s="105">
        <f>+IF(W32&lt;&gt;0,(X32/W32)*100,0)</f>
        <v>-39.589091939113935</v>
      </c>
      <c r="Z32" s="106">
        <f t="shared" si="5"/>
        <v>2628237808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5096932470</v>
      </c>
      <c r="C35" s="18">
        <v>0</v>
      </c>
      <c r="D35" s="58">
        <v>6657175370</v>
      </c>
      <c r="E35" s="59">
        <v>8045541046</v>
      </c>
      <c r="F35" s="59">
        <v>5942517868</v>
      </c>
      <c r="G35" s="59">
        <v>238691909</v>
      </c>
      <c r="H35" s="59">
        <v>1025485384</v>
      </c>
      <c r="I35" s="59">
        <v>7206695161</v>
      </c>
      <c r="J35" s="59">
        <v>789000949</v>
      </c>
      <c r="K35" s="59">
        <v>2041479106</v>
      </c>
      <c r="L35" s="59">
        <v>780533699</v>
      </c>
      <c r="M35" s="59">
        <v>3611013754</v>
      </c>
      <c r="N35" s="59">
        <v>-127325858</v>
      </c>
      <c r="O35" s="59">
        <v>1469265617</v>
      </c>
      <c r="P35" s="59">
        <v>725229476</v>
      </c>
      <c r="Q35" s="59">
        <v>2067169235</v>
      </c>
      <c r="R35" s="59">
        <v>314805269</v>
      </c>
      <c r="S35" s="59">
        <v>671378919</v>
      </c>
      <c r="T35" s="59">
        <v>-780194789</v>
      </c>
      <c r="U35" s="59">
        <v>205989399</v>
      </c>
      <c r="V35" s="59">
        <v>13090867549</v>
      </c>
      <c r="W35" s="59">
        <v>8046291027</v>
      </c>
      <c r="X35" s="59">
        <v>5044576522</v>
      </c>
      <c r="Y35" s="60">
        <v>62.69</v>
      </c>
      <c r="Z35" s="61">
        <v>8045541046</v>
      </c>
    </row>
    <row r="36" spans="1:26" ht="12.75">
      <c r="A36" s="57" t="s">
        <v>53</v>
      </c>
      <c r="B36" s="18">
        <v>23926678173</v>
      </c>
      <c r="C36" s="18">
        <v>0</v>
      </c>
      <c r="D36" s="58">
        <v>23193108187</v>
      </c>
      <c r="E36" s="59">
        <v>41126846241</v>
      </c>
      <c r="F36" s="59">
        <v>18632252460</v>
      </c>
      <c r="G36" s="59">
        <v>-116723168</v>
      </c>
      <c r="H36" s="59">
        <v>825352743</v>
      </c>
      <c r="I36" s="59">
        <v>19340882035</v>
      </c>
      <c r="J36" s="59">
        <v>1178540896</v>
      </c>
      <c r="K36" s="59">
        <v>503441011</v>
      </c>
      <c r="L36" s="59">
        <v>998045174</v>
      </c>
      <c r="M36" s="59">
        <v>2680027081</v>
      </c>
      <c r="N36" s="59">
        <v>1127519376</v>
      </c>
      <c r="O36" s="59">
        <v>1341431450</v>
      </c>
      <c r="P36" s="59">
        <v>1212908290</v>
      </c>
      <c r="Q36" s="59">
        <v>3681859116</v>
      </c>
      <c r="R36" s="59">
        <v>982077175</v>
      </c>
      <c r="S36" s="59">
        <v>1141290709</v>
      </c>
      <c r="T36" s="59">
        <v>134041588</v>
      </c>
      <c r="U36" s="59">
        <v>2257409472</v>
      </c>
      <c r="V36" s="59">
        <v>27960177704</v>
      </c>
      <c r="W36" s="59">
        <v>41126846238</v>
      </c>
      <c r="X36" s="59">
        <v>-13166668534</v>
      </c>
      <c r="Y36" s="60">
        <v>-32.01</v>
      </c>
      <c r="Z36" s="61">
        <v>41126846241</v>
      </c>
    </row>
    <row r="37" spans="1:26" ht="12.75">
      <c r="A37" s="57" t="s">
        <v>54</v>
      </c>
      <c r="B37" s="18">
        <v>8244008648</v>
      </c>
      <c r="C37" s="18">
        <v>0</v>
      </c>
      <c r="D37" s="58">
        <v>5036465412</v>
      </c>
      <c r="E37" s="59">
        <v>6264734483</v>
      </c>
      <c r="F37" s="59">
        <v>5277927981</v>
      </c>
      <c r="G37" s="59">
        <v>1644367037</v>
      </c>
      <c r="H37" s="59">
        <v>935718217</v>
      </c>
      <c r="I37" s="59">
        <v>7858013235</v>
      </c>
      <c r="J37" s="59">
        <v>386214643</v>
      </c>
      <c r="K37" s="59">
        <v>923131851</v>
      </c>
      <c r="L37" s="59">
        <v>534744650</v>
      </c>
      <c r="M37" s="59">
        <v>1844091144</v>
      </c>
      <c r="N37" s="59">
        <v>72773537</v>
      </c>
      <c r="O37" s="59">
        <v>863604123</v>
      </c>
      <c r="P37" s="59">
        <v>692036962</v>
      </c>
      <c r="Q37" s="59">
        <v>1628414622</v>
      </c>
      <c r="R37" s="59">
        <v>492200715</v>
      </c>
      <c r="S37" s="59">
        <v>575035583</v>
      </c>
      <c r="T37" s="59">
        <v>-272568488</v>
      </c>
      <c r="U37" s="59">
        <v>794667810</v>
      </c>
      <c r="V37" s="59">
        <v>12125186811</v>
      </c>
      <c r="W37" s="59">
        <v>6264734483</v>
      </c>
      <c r="X37" s="59">
        <v>5860452328</v>
      </c>
      <c r="Y37" s="60">
        <v>93.55</v>
      </c>
      <c r="Z37" s="61">
        <v>6264734483</v>
      </c>
    </row>
    <row r="38" spans="1:26" ht="12.75">
      <c r="A38" s="57" t="s">
        <v>55</v>
      </c>
      <c r="B38" s="18">
        <v>949263770</v>
      </c>
      <c r="C38" s="18">
        <v>0</v>
      </c>
      <c r="D38" s="58">
        <v>2822097909</v>
      </c>
      <c r="E38" s="59">
        <v>3139215408</v>
      </c>
      <c r="F38" s="59">
        <v>1768461194</v>
      </c>
      <c r="G38" s="59">
        <v>-1125367705</v>
      </c>
      <c r="H38" s="59">
        <v>155987682</v>
      </c>
      <c r="I38" s="59">
        <v>799081171</v>
      </c>
      <c r="J38" s="59">
        <v>63727819</v>
      </c>
      <c r="K38" s="59">
        <v>-16046615</v>
      </c>
      <c r="L38" s="59">
        <v>45107130</v>
      </c>
      <c r="M38" s="59">
        <v>92788334</v>
      </c>
      <c r="N38" s="59">
        <v>75448634</v>
      </c>
      <c r="O38" s="59">
        <v>50003395</v>
      </c>
      <c r="P38" s="59">
        <v>53290050</v>
      </c>
      <c r="Q38" s="59">
        <v>178742079</v>
      </c>
      <c r="R38" s="59">
        <v>61432268</v>
      </c>
      <c r="S38" s="59">
        <v>56146480</v>
      </c>
      <c r="T38" s="59">
        <v>37964369</v>
      </c>
      <c r="U38" s="59">
        <v>155543117</v>
      </c>
      <c r="V38" s="59">
        <v>1226154701</v>
      </c>
      <c r="W38" s="59">
        <v>3139215408</v>
      </c>
      <c r="X38" s="59">
        <v>-1913060707</v>
      </c>
      <c r="Y38" s="60">
        <v>-60.94</v>
      </c>
      <c r="Z38" s="61">
        <v>3139215408</v>
      </c>
    </row>
    <row r="39" spans="1:26" ht="12.75">
      <c r="A39" s="57" t="s">
        <v>56</v>
      </c>
      <c r="B39" s="18">
        <v>23430922456</v>
      </c>
      <c r="C39" s="18">
        <v>0</v>
      </c>
      <c r="D39" s="58">
        <v>20650324308</v>
      </c>
      <c r="E39" s="59">
        <v>40751487330</v>
      </c>
      <c r="F39" s="59">
        <v>16863117211</v>
      </c>
      <c r="G39" s="59">
        <v>-792479241</v>
      </c>
      <c r="H39" s="59">
        <v>755912030</v>
      </c>
      <c r="I39" s="59">
        <v>16826550000</v>
      </c>
      <c r="J39" s="59">
        <v>838713864</v>
      </c>
      <c r="K39" s="59">
        <v>512688550</v>
      </c>
      <c r="L39" s="59">
        <v>452862703</v>
      </c>
      <c r="M39" s="59">
        <v>1804265117</v>
      </c>
      <c r="N39" s="59">
        <v>947618165</v>
      </c>
      <c r="O39" s="59">
        <v>837509722</v>
      </c>
      <c r="P39" s="59">
        <v>884850097</v>
      </c>
      <c r="Q39" s="59">
        <v>2669977984</v>
      </c>
      <c r="R39" s="59">
        <v>649288468</v>
      </c>
      <c r="S39" s="59">
        <v>1000314341</v>
      </c>
      <c r="T39" s="59">
        <v>-18826341</v>
      </c>
      <c r="U39" s="59">
        <v>1630776468</v>
      </c>
      <c r="V39" s="59">
        <v>22931569569</v>
      </c>
      <c r="W39" s="59">
        <v>40752237329</v>
      </c>
      <c r="X39" s="59">
        <v>-17820667760</v>
      </c>
      <c r="Y39" s="60">
        <v>-43.73</v>
      </c>
      <c r="Z39" s="61">
        <v>40751487330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-4531213800</v>
      </c>
      <c r="C42" s="18">
        <v>0</v>
      </c>
      <c r="D42" s="58">
        <v>-12521773915</v>
      </c>
      <c r="E42" s="59">
        <v>-12643051347</v>
      </c>
      <c r="F42" s="59">
        <v>-134056650</v>
      </c>
      <c r="G42" s="59">
        <v>-641085556</v>
      </c>
      <c r="H42" s="59">
        <v>-788787034</v>
      </c>
      <c r="I42" s="59">
        <v>-1563929240</v>
      </c>
      <c r="J42" s="59">
        <v>-408466115</v>
      </c>
      <c r="K42" s="59">
        <v>102165393</v>
      </c>
      <c r="L42" s="59">
        <v>-491087665</v>
      </c>
      <c r="M42" s="59">
        <v>-797388387</v>
      </c>
      <c r="N42" s="59">
        <v>36697780</v>
      </c>
      <c r="O42" s="59">
        <v>-867595410</v>
      </c>
      <c r="P42" s="59">
        <v>-486812418</v>
      </c>
      <c r="Q42" s="59">
        <v>-1317710048</v>
      </c>
      <c r="R42" s="59">
        <v>-702494826</v>
      </c>
      <c r="S42" s="59">
        <v>-555967957</v>
      </c>
      <c r="T42" s="59">
        <v>-841039995</v>
      </c>
      <c r="U42" s="59">
        <v>-2099502778</v>
      </c>
      <c r="V42" s="59">
        <v>-5778530453</v>
      </c>
      <c r="W42" s="59">
        <v>-12643051367</v>
      </c>
      <c r="X42" s="59">
        <v>6864520914</v>
      </c>
      <c r="Y42" s="60">
        <v>-54.29</v>
      </c>
      <c r="Z42" s="61">
        <v>-12643051347</v>
      </c>
    </row>
    <row r="43" spans="1:26" ht="12.75">
      <c r="A43" s="57" t="s">
        <v>59</v>
      </c>
      <c r="B43" s="18">
        <v>5257101</v>
      </c>
      <c r="C43" s="18">
        <v>0</v>
      </c>
      <c r="D43" s="58">
        <v>-357855095</v>
      </c>
      <c r="E43" s="59">
        <v>-429762868</v>
      </c>
      <c r="F43" s="59">
        <v>263979070</v>
      </c>
      <c r="G43" s="59">
        <v>20435973</v>
      </c>
      <c r="H43" s="59">
        <v>-1279877</v>
      </c>
      <c r="I43" s="59">
        <v>283135166</v>
      </c>
      <c r="J43" s="59">
        <v>20018682</v>
      </c>
      <c r="K43" s="59">
        <v>-1603867</v>
      </c>
      <c r="L43" s="59">
        <v>-8631961</v>
      </c>
      <c r="M43" s="59">
        <v>9782854</v>
      </c>
      <c r="N43" s="59">
        <v>100226084</v>
      </c>
      <c r="O43" s="59">
        <v>18938443</v>
      </c>
      <c r="P43" s="59">
        <v>201731583</v>
      </c>
      <c r="Q43" s="59">
        <v>320896110</v>
      </c>
      <c r="R43" s="59">
        <v>29744399</v>
      </c>
      <c r="S43" s="59">
        <v>41004775</v>
      </c>
      <c r="T43" s="59">
        <v>65512625</v>
      </c>
      <c r="U43" s="59">
        <v>136261799</v>
      </c>
      <c r="V43" s="59">
        <v>750075929</v>
      </c>
      <c r="W43" s="59">
        <v>-424626865</v>
      </c>
      <c r="X43" s="59">
        <v>1174702794</v>
      </c>
      <c r="Y43" s="60">
        <v>-276.64</v>
      </c>
      <c r="Z43" s="61">
        <v>-429762868</v>
      </c>
    </row>
    <row r="44" spans="1:26" ht="12.75">
      <c r="A44" s="57" t="s">
        <v>60</v>
      </c>
      <c r="B44" s="18">
        <v>112063133</v>
      </c>
      <c r="C44" s="18">
        <v>0</v>
      </c>
      <c r="D44" s="58">
        <v>-36787469</v>
      </c>
      <c r="E44" s="59">
        <v>7966578</v>
      </c>
      <c r="F44" s="59">
        <v>112420968</v>
      </c>
      <c r="G44" s="59">
        <v>-112495318</v>
      </c>
      <c r="H44" s="59">
        <v>9626859</v>
      </c>
      <c r="I44" s="59">
        <v>9552509</v>
      </c>
      <c r="J44" s="59">
        <v>-7078000</v>
      </c>
      <c r="K44" s="59">
        <v>-1139829</v>
      </c>
      <c r="L44" s="59">
        <v>1556152</v>
      </c>
      <c r="M44" s="59">
        <v>-6661677</v>
      </c>
      <c r="N44" s="59">
        <v>2431635</v>
      </c>
      <c r="O44" s="59">
        <v>21300</v>
      </c>
      <c r="P44" s="59">
        <v>650831</v>
      </c>
      <c r="Q44" s="59">
        <v>3103766</v>
      </c>
      <c r="R44" s="59">
        <v>-382714</v>
      </c>
      <c r="S44" s="59">
        <v>474237</v>
      </c>
      <c r="T44" s="59">
        <v>-1831794</v>
      </c>
      <c r="U44" s="59">
        <v>-1740271</v>
      </c>
      <c r="V44" s="59">
        <v>4254327</v>
      </c>
      <c r="W44" s="59">
        <v>-14410501</v>
      </c>
      <c r="X44" s="59">
        <v>18664828</v>
      </c>
      <c r="Y44" s="60">
        <v>-129.52</v>
      </c>
      <c r="Z44" s="61">
        <v>7966578</v>
      </c>
    </row>
    <row r="45" spans="1:26" ht="12.75">
      <c r="A45" s="68" t="s">
        <v>61</v>
      </c>
      <c r="B45" s="21">
        <v>-4876843800</v>
      </c>
      <c r="C45" s="21">
        <v>0</v>
      </c>
      <c r="D45" s="103">
        <v>-12869071116</v>
      </c>
      <c r="E45" s="104">
        <v>-12579722544</v>
      </c>
      <c r="F45" s="104">
        <v>190848840</v>
      </c>
      <c r="G45" s="104">
        <f>+F45+G42+G43+G44+G83</f>
        <v>-251413093</v>
      </c>
      <c r="H45" s="104">
        <f>+G45+H42+H43+H44+H83</f>
        <v>-1130996320</v>
      </c>
      <c r="I45" s="104">
        <f>+H45</f>
        <v>-1130996320</v>
      </c>
      <c r="J45" s="104">
        <f>+H45+J42+J43+J44+J83</f>
        <v>-1635584957</v>
      </c>
      <c r="K45" s="104">
        <f>+J45+K42+K43+K44+K83</f>
        <v>-1544351518</v>
      </c>
      <c r="L45" s="104">
        <f>+K45+L42+L43+L44+L83</f>
        <v>-2005325878</v>
      </c>
      <c r="M45" s="104">
        <f>+L45</f>
        <v>-2005325878</v>
      </c>
      <c r="N45" s="104">
        <f>+L45+N42+N43+N44+N83</f>
        <v>-1878107122</v>
      </c>
      <c r="O45" s="104">
        <f>+N45+O42+O43+O44+O83</f>
        <v>-2259383961</v>
      </c>
      <c r="P45" s="104">
        <f>+O45+P42+P43+P44+P83</f>
        <v>-2528778192</v>
      </c>
      <c r="Q45" s="104">
        <f>+P45</f>
        <v>-2528778192</v>
      </c>
      <c r="R45" s="104">
        <f>+P45+R42+R43+R44+R83</f>
        <v>-3199653670</v>
      </c>
      <c r="S45" s="104">
        <f>+R45+S42+S43+S44+S83</f>
        <v>-3709475897</v>
      </c>
      <c r="T45" s="104">
        <f>+S45+T42+T43+T44+T83</f>
        <v>-4492634095</v>
      </c>
      <c r="U45" s="104">
        <f>+T45</f>
        <v>-4492634095</v>
      </c>
      <c r="V45" s="104">
        <f>+U45</f>
        <v>-4492634095</v>
      </c>
      <c r="W45" s="104">
        <f>+W83+W42+W43+W44</f>
        <v>-12752990273</v>
      </c>
      <c r="X45" s="104">
        <f>+V45-W45</f>
        <v>8260356178</v>
      </c>
      <c r="Y45" s="105">
        <f>+IF(W45&lt;&gt;0,+(X45/W45)*100,0)</f>
        <v>-64.77191624217276</v>
      </c>
      <c r="Z45" s="106">
        <v>-12579722544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109</v>
      </c>
      <c r="B47" s="119" t="s">
        <v>95</v>
      </c>
      <c r="C47" s="119"/>
      <c r="D47" s="120" t="s">
        <v>96</v>
      </c>
      <c r="E47" s="121" t="s">
        <v>97</v>
      </c>
      <c r="F47" s="122"/>
      <c r="G47" s="122"/>
      <c r="H47" s="122"/>
      <c r="I47" s="123" t="s">
        <v>98</v>
      </c>
      <c r="J47" s="122"/>
      <c r="K47" s="122"/>
      <c r="L47" s="122"/>
      <c r="M47" s="123" t="s">
        <v>99</v>
      </c>
      <c r="N47" s="124"/>
      <c r="O47" s="124"/>
      <c r="P47" s="124"/>
      <c r="Q47" s="123" t="s">
        <v>100</v>
      </c>
      <c r="R47" s="124"/>
      <c r="S47" s="124"/>
      <c r="T47" s="124"/>
      <c r="U47" s="123" t="s">
        <v>101</v>
      </c>
      <c r="V47" s="123" t="s">
        <v>102</v>
      </c>
      <c r="W47" s="123" t="s">
        <v>103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110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330.96769986629107</v>
      </c>
      <c r="C59" s="9">
        <f t="shared" si="7"/>
        <v>0</v>
      </c>
      <c r="D59" s="2">
        <f t="shared" si="7"/>
        <v>13.23268335223881</v>
      </c>
      <c r="E59" s="10">
        <f t="shared" si="7"/>
        <v>3.711551963865639</v>
      </c>
      <c r="F59" s="10">
        <f t="shared" si="7"/>
        <v>57.33614071775865</v>
      </c>
      <c r="G59" s="10">
        <f t="shared" si="7"/>
        <v>213.8176473801944</v>
      </c>
      <c r="H59" s="10">
        <f t="shared" si="7"/>
        <v>108.91668408739355</v>
      </c>
      <c r="I59" s="10">
        <f t="shared" si="7"/>
        <v>120.35452177583585</v>
      </c>
      <c r="J59" s="10">
        <f t="shared" si="7"/>
        <v>290.7090918911368</v>
      </c>
      <c r="K59" s="10">
        <f t="shared" si="7"/>
        <v>524.5231524912996</v>
      </c>
      <c r="L59" s="10">
        <f t="shared" si="7"/>
        <v>276.2976656509927</v>
      </c>
      <c r="M59" s="10">
        <f t="shared" si="7"/>
        <v>365.5916274171351</v>
      </c>
      <c r="N59" s="10">
        <f t="shared" si="7"/>
        <v>521.247619862332</v>
      </c>
      <c r="O59" s="10">
        <f t="shared" si="7"/>
        <v>287.93402581717464</v>
      </c>
      <c r="P59" s="10">
        <f t="shared" si="7"/>
        <v>174.8681126791578</v>
      </c>
      <c r="Q59" s="10">
        <f t="shared" si="7"/>
        <v>326.46030019411467</v>
      </c>
      <c r="R59" s="10">
        <f t="shared" si="7"/>
        <v>76.29313636624713</v>
      </c>
      <c r="S59" s="10">
        <f t="shared" si="7"/>
        <v>42.031102099942196</v>
      </c>
      <c r="T59" s="10">
        <f t="shared" si="7"/>
        <v>0</v>
      </c>
      <c r="U59" s="10">
        <f t="shared" si="7"/>
        <v>46.275718801808196</v>
      </c>
      <c r="V59" s="10">
        <f t="shared" si="7"/>
        <v>219.79565203851251</v>
      </c>
      <c r="W59" s="10">
        <f t="shared" si="7"/>
        <v>3.711552052413711</v>
      </c>
      <c r="X59" s="10">
        <f t="shared" si="7"/>
        <v>-1470.410402385427</v>
      </c>
      <c r="Y59" s="10">
        <f t="shared" si="7"/>
        <v>-39631.06416275431</v>
      </c>
      <c r="Z59" s="11">
        <f t="shared" si="7"/>
        <v>3.711551963865639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1.354446596579393</v>
      </c>
      <c r="C61" s="12">
        <f t="shared" si="7"/>
        <v>0</v>
      </c>
      <c r="D61" s="3">
        <f t="shared" si="7"/>
        <v>0.09174884345747093</v>
      </c>
      <c r="E61" s="13">
        <f t="shared" si="7"/>
        <v>2.6429258349773073</v>
      </c>
      <c r="F61" s="13">
        <f t="shared" si="7"/>
        <v>0.45777932084936956</v>
      </c>
      <c r="G61" s="13">
        <f t="shared" si="7"/>
        <v>0.040967107731031</v>
      </c>
      <c r="H61" s="13">
        <f t="shared" si="7"/>
        <v>0</v>
      </c>
      <c r="I61" s="13">
        <f t="shared" si="7"/>
        <v>0.18484497852186405</v>
      </c>
      <c r="J61" s="13">
        <f t="shared" si="7"/>
        <v>0.29907527281724827</v>
      </c>
      <c r="K61" s="13">
        <f t="shared" si="7"/>
        <v>0</v>
      </c>
      <c r="L61" s="13">
        <f t="shared" si="7"/>
        <v>0</v>
      </c>
      <c r="M61" s="13">
        <f t="shared" si="7"/>
        <v>0.09429153541618611</v>
      </c>
      <c r="N61" s="13">
        <f t="shared" si="7"/>
        <v>0.6899881013829654</v>
      </c>
      <c r="O61" s="13">
        <f t="shared" si="7"/>
        <v>0.7172415215525325</v>
      </c>
      <c r="P61" s="13">
        <f t="shared" si="7"/>
        <v>0.8059468701009925</v>
      </c>
      <c r="Q61" s="13">
        <f t="shared" si="7"/>
        <v>0.7363963764157501</v>
      </c>
      <c r="R61" s="13">
        <f t="shared" si="7"/>
        <v>0.9863696904157294</v>
      </c>
      <c r="S61" s="13">
        <f t="shared" si="7"/>
        <v>0</v>
      </c>
      <c r="T61" s="13">
        <f t="shared" si="7"/>
        <v>0</v>
      </c>
      <c r="U61" s="13">
        <f t="shared" si="7"/>
        <v>0.39218781931649505</v>
      </c>
      <c r="V61" s="13">
        <f t="shared" si="7"/>
        <v>0.29706295910310004</v>
      </c>
      <c r="W61" s="13">
        <f t="shared" si="7"/>
        <v>2.6429258349773073</v>
      </c>
      <c r="X61" s="13">
        <f t="shared" si="7"/>
        <v>-25.31777128628758</v>
      </c>
      <c r="Y61" s="13">
        <f t="shared" si="7"/>
        <v>-957.7510917030568</v>
      </c>
      <c r="Z61" s="14">
        <f t="shared" si="7"/>
        <v>2.6429258349773073</v>
      </c>
    </row>
    <row r="62" spans="1:26" ht="12.75">
      <c r="A62" s="38" t="s">
        <v>67</v>
      </c>
      <c r="B62" s="12">
        <f t="shared" si="7"/>
        <v>7.738813838310192</v>
      </c>
      <c r="C62" s="12">
        <f t="shared" si="7"/>
        <v>0</v>
      </c>
      <c r="D62" s="3">
        <f t="shared" si="7"/>
        <v>0.09976490737855515</v>
      </c>
      <c r="E62" s="13">
        <f t="shared" si="7"/>
        <v>1.8418988815742159</v>
      </c>
      <c r="F62" s="13">
        <f t="shared" si="7"/>
        <v>3.3072118272726962</v>
      </c>
      <c r="G62" s="13">
        <f t="shared" si="7"/>
        <v>3.6790481805435316</v>
      </c>
      <c r="H62" s="13">
        <f t="shared" si="7"/>
        <v>9.966907073400295</v>
      </c>
      <c r="I62" s="13">
        <f t="shared" si="7"/>
        <v>5.9087783370955504</v>
      </c>
      <c r="J62" s="13">
        <f t="shared" si="7"/>
        <v>4.841224247680802</v>
      </c>
      <c r="K62" s="13">
        <f t="shared" si="7"/>
        <v>5.263256470303849</v>
      </c>
      <c r="L62" s="13">
        <f t="shared" si="7"/>
        <v>2.618304915301581</v>
      </c>
      <c r="M62" s="13">
        <f t="shared" si="7"/>
        <v>4.314737468013125</v>
      </c>
      <c r="N62" s="13">
        <f t="shared" si="7"/>
        <v>4.296002114600578</v>
      </c>
      <c r="O62" s="13">
        <f t="shared" si="7"/>
        <v>4.029836854814459</v>
      </c>
      <c r="P62" s="13">
        <f t="shared" si="7"/>
        <v>7.539448803751883</v>
      </c>
      <c r="Q62" s="13">
        <f t="shared" si="7"/>
        <v>5.0887631757675535</v>
      </c>
      <c r="R62" s="13">
        <f t="shared" si="7"/>
        <v>0.623549747427393</v>
      </c>
      <c r="S62" s="13">
        <f t="shared" si="7"/>
        <v>6.312881818434139</v>
      </c>
      <c r="T62" s="13">
        <f t="shared" si="7"/>
        <v>0</v>
      </c>
      <c r="U62" s="13">
        <f t="shared" si="7"/>
        <v>2.9729460916444532</v>
      </c>
      <c r="V62" s="13">
        <f t="shared" si="7"/>
        <v>4.639942998688652</v>
      </c>
      <c r="W62" s="13">
        <f t="shared" si="7"/>
        <v>1.8418988815742159</v>
      </c>
      <c r="X62" s="13">
        <f t="shared" si="7"/>
        <v>-92.36022529143659</v>
      </c>
      <c r="Y62" s="13">
        <f t="shared" si="7"/>
        <v>-5022.222222222222</v>
      </c>
      <c r="Z62" s="14">
        <f t="shared" si="7"/>
        <v>1.8418988815742159</v>
      </c>
    </row>
    <row r="63" spans="1:26" ht="12.75">
      <c r="A63" s="38" t="s">
        <v>68</v>
      </c>
      <c r="B63" s="12">
        <f t="shared" si="7"/>
        <v>0.5064567541103202</v>
      </c>
      <c r="C63" s="12">
        <f t="shared" si="7"/>
        <v>0</v>
      </c>
      <c r="D63" s="3">
        <f t="shared" si="7"/>
        <v>0.012164997629688623</v>
      </c>
      <c r="E63" s="13">
        <f t="shared" si="7"/>
        <v>0.0118050803510499</v>
      </c>
      <c r="F63" s="13">
        <f t="shared" si="7"/>
        <v>0.8147909332769065</v>
      </c>
      <c r="G63" s="13">
        <f t="shared" si="7"/>
        <v>5.001901385443582</v>
      </c>
      <c r="H63" s="13">
        <f t="shared" si="7"/>
        <v>8.903991961774055</v>
      </c>
      <c r="I63" s="13">
        <f t="shared" si="7"/>
        <v>4.905934572859719</v>
      </c>
      <c r="J63" s="13">
        <f t="shared" si="7"/>
        <v>5.169635580990404</v>
      </c>
      <c r="K63" s="13">
        <f t="shared" si="7"/>
        <v>8.650535774953601</v>
      </c>
      <c r="L63" s="13">
        <f t="shared" si="7"/>
        <v>4.518832842037394</v>
      </c>
      <c r="M63" s="13">
        <f t="shared" si="7"/>
        <v>6.168413115408157</v>
      </c>
      <c r="N63" s="13">
        <f t="shared" si="7"/>
        <v>6.435497660610344</v>
      </c>
      <c r="O63" s="13">
        <f t="shared" si="7"/>
        <v>6.346699700747369</v>
      </c>
      <c r="P63" s="13">
        <f t="shared" si="7"/>
        <v>5.527081620590153</v>
      </c>
      <c r="Q63" s="13">
        <f t="shared" si="7"/>
        <v>6.082417999203178</v>
      </c>
      <c r="R63" s="13">
        <f t="shared" si="7"/>
        <v>1.090219019402937</v>
      </c>
      <c r="S63" s="13">
        <f t="shared" si="7"/>
        <v>5.538583979620245</v>
      </c>
      <c r="T63" s="13">
        <f t="shared" si="7"/>
        <v>0</v>
      </c>
      <c r="U63" s="13">
        <f t="shared" si="7"/>
        <v>2.821373990486222</v>
      </c>
      <c r="V63" s="13">
        <f t="shared" si="7"/>
        <v>5.159396162528931</v>
      </c>
      <c r="W63" s="13">
        <f t="shared" si="7"/>
        <v>0.0118050803510499</v>
      </c>
      <c r="X63" s="13">
        <f t="shared" si="7"/>
        <v>-9.26573103606449</v>
      </c>
      <c r="Y63" s="13">
        <f t="shared" si="7"/>
        <v>-78500.11210762331</v>
      </c>
      <c r="Z63" s="14">
        <f t="shared" si="7"/>
        <v>0.0118050803510499</v>
      </c>
    </row>
    <row r="64" spans="1:26" ht="12.75">
      <c r="A64" s="38" t="s">
        <v>69</v>
      </c>
      <c r="B64" s="12">
        <f t="shared" si="7"/>
        <v>14.392455893919662</v>
      </c>
      <c r="C64" s="12">
        <f t="shared" si="7"/>
        <v>0</v>
      </c>
      <c r="D64" s="3">
        <f t="shared" si="7"/>
        <v>0</v>
      </c>
      <c r="E64" s="13">
        <f t="shared" si="7"/>
        <v>5.572337194195709</v>
      </c>
      <c r="F64" s="13">
        <f t="shared" si="7"/>
        <v>8.022392550503604</v>
      </c>
      <c r="G64" s="13">
        <f t="shared" si="7"/>
        <v>4.398239714484312</v>
      </c>
      <c r="H64" s="13">
        <f t="shared" si="7"/>
        <v>6.501380739471076</v>
      </c>
      <c r="I64" s="13">
        <f t="shared" si="7"/>
        <v>6.282930185681029</v>
      </c>
      <c r="J64" s="13">
        <f t="shared" si="7"/>
        <v>5.094364212281988</v>
      </c>
      <c r="K64" s="13">
        <f t="shared" si="7"/>
        <v>6.108936406615567</v>
      </c>
      <c r="L64" s="13">
        <f t="shared" si="7"/>
        <v>3.9129513907199773</v>
      </c>
      <c r="M64" s="13">
        <f t="shared" si="7"/>
        <v>5.048390289724279</v>
      </c>
      <c r="N64" s="13">
        <f t="shared" si="7"/>
        <v>5.369501876024752</v>
      </c>
      <c r="O64" s="13">
        <f t="shared" si="7"/>
        <v>5.548669663190875</v>
      </c>
      <c r="P64" s="13">
        <f t="shared" si="7"/>
        <v>5.140207395021441</v>
      </c>
      <c r="Q64" s="13">
        <f t="shared" si="7"/>
        <v>5.348539141046527</v>
      </c>
      <c r="R64" s="13">
        <f t="shared" si="7"/>
        <v>1.117551812602824</v>
      </c>
      <c r="S64" s="13">
        <f t="shared" si="7"/>
        <v>5.112216703394261</v>
      </c>
      <c r="T64" s="13">
        <f t="shared" si="7"/>
        <v>0</v>
      </c>
      <c r="U64" s="13">
        <f t="shared" si="7"/>
        <v>2.6296679270846375</v>
      </c>
      <c r="V64" s="13">
        <f t="shared" si="7"/>
        <v>4.953763794571397</v>
      </c>
      <c r="W64" s="13">
        <f t="shared" si="7"/>
        <v>5.572337194195709</v>
      </c>
      <c r="X64" s="13">
        <f t="shared" si="7"/>
        <v>9.27561100457686</v>
      </c>
      <c r="Y64" s="13">
        <f t="shared" si="7"/>
        <v>166.45702306079664</v>
      </c>
      <c r="Z64" s="14">
        <f t="shared" si="7"/>
        <v>5.572337194195709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0.7762932879080524</v>
      </c>
      <c r="C66" s="15">
        <f t="shared" si="7"/>
        <v>0</v>
      </c>
      <c r="D66" s="4">
        <f t="shared" si="7"/>
        <v>5.130526188668735</v>
      </c>
      <c r="E66" s="16">
        <f t="shared" si="7"/>
        <v>1.3101390385764324</v>
      </c>
      <c r="F66" s="16">
        <f t="shared" si="7"/>
        <v>0.0010831449702316813</v>
      </c>
      <c r="G66" s="16">
        <f t="shared" si="7"/>
        <v>0</v>
      </c>
      <c r="H66" s="16">
        <f t="shared" si="7"/>
        <v>0</v>
      </c>
      <c r="I66" s="16">
        <f t="shared" si="7"/>
        <v>0.0003723791743522489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9.086724184002782E-05</v>
      </c>
      <c r="W66" s="16">
        <f t="shared" si="7"/>
        <v>1.3101390385764324</v>
      </c>
      <c r="X66" s="16">
        <f t="shared" si="7"/>
        <v>-28.246089811028153</v>
      </c>
      <c r="Y66" s="16">
        <f t="shared" si="7"/>
        <v>-2154.956896551724</v>
      </c>
      <c r="Z66" s="17">
        <f t="shared" si="7"/>
        <v>1.3101390385764324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1558047637</v>
      </c>
      <c r="C68" s="18">
        <v>0</v>
      </c>
      <c r="D68" s="19">
        <v>2111340486</v>
      </c>
      <c r="E68" s="20">
        <v>2174828799</v>
      </c>
      <c r="F68" s="20">
        <v>218038777</v>
      </c>
      <c r="G68" s="20">
        <v>166858716</v>
      </c>
      <c r="H68" s="20">
        <v>162153586</v>
      </c>
      <c r="I68" s="20">
        <v>547051079</v>
      </c>
      <c r="J68" s="20">
        <v>164221170</v>
      </c>
      <c r="K68" s="20">
        <v>162697610</v>
      </c>
      <c r="L68" s="20">
        <v>151863367</v>
      </c>
      <c r="M68" s="20">
        <v>478782147</v>
      </c>
      <c r="N68" s="20">
        <v>161459148</v>
      </c>
      <c r="O68" s="20">
        <v>154829413</v>
      </c>
      <c r="P68" s="20">
        <v>168116805</v>
      </c>
      <c r="Q68" s="20">
        <v>484405366</v>
      </c>
      <c r="R68" s="20">
        <v>145777723</v>
      </c>
      <c r="S68" s="20">
        <v>160976526</v>
      </c>
      <c r="T68" s="20">
        <v>79795349</v>
      </c>
      <c r="U68" s="20">
        <v>386549598</v>
      </c>
      <c r="V68" s="20">
        <v>1896788190</v>
      </c>
      <c r="W68" s="20">
        <v>2174828801</v>
      </c>
      <c r="X68" s="20">
        <v>-278040611</v>
      </c>
      <c r="Y68" s="19">
        <v>-12.78</v>
      </c>
      <c r="Z68" s="22">
        <v>2174828799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2116958843</v>
      </c>
      <c r="C70" s="18">
        <v>0</v>
      </c>
      <c r="D70" s="19">
        <v>5166243869</v>
      </c>
      <c r="E70" s="20">
        <v>5101170461</v>
      </c>
      <c r="F70" s="20">
        <v>403008593</v>
      </c>
      <c r="G70" s="20">
        <v>330435824</v>
      </c>
      <c r="H70" s="20">
        <v>337864101</v>
      </c>
      <c r="I70" s="20">
        <v>1071308518</v>
      </c>
      <c r="J70" s="20">
        <v>769158205</v>
      </c>
      <c r="K70" s="20">
        <v>1322586489</v>
      </c>
      <c r="L70" s="20">
        <v>347882564</v>
      </c>
      <c r="M70" s="20">
        <v>2439627258</v>
      </c>
      <c r="N70" s="20">
        <v>381663683</v>
      </c>
      <c r="O70" s="20">
        <v>455948924</v>
      </c>
      <c r="P70" s="20">
        <v>380241566</v>
      </c>
      <c r="Q70" s="20">
        <v>1217854173</v>
      </c>
      <c r="R70" s="20">
        <v>333813988</v>
      </c>
      <c r="S70" s="20">
        <v>289372040</v>
      </c>
      <c r="T70" s="20">
        <v>216370898</v>
      </c>
      <c r="U70" s="20">
        <v>839556926</v>
      </c>
      <c r="V70" s="20">
        <v>5568346875</v>
      </c>
      <c r="W70" s="20">
        <v>5101170461</v>
      </c>
      <c r="X70" s="20">
        <v>467176414</v>
      </c>
      <c r="Y70" s="19">
        <v>9.16</v>
      </c>
      <c r="Z70" s="22">
        <v>5101170461</v>
      </c>
    </row>
    <row r="71" spans="1:26" ht="12.75" hidden="1">
      <c r="A71" s="38" t="s">
        <v>67</v>
      </c>
      <c r="B71" s="18">
        <v>1405227006</v>
      </c>
      <c r="C71" s="18">
        <v>0</v>
      </c>
      <c r="D71" s="19">
        <v>2111731525</v>
      </c>
      <c r="E71" s="20">
        <v>1933247007</v>
      </c>
      <c r="F71" s="20">
        <v>154381221</v>
      </c>
      <c r="G71" s="20">
        <v>144927485</v>
      </c>
      <c r="H71" s="20">
        <v>178600100</v>
      </c>
      <c r="I71" s="20">
        <v>477908806</v>
      </c>
      <c r="J71" s="20">
        <v>188206981</v>
      </c>
      <c r="K71" s="20">
        <v>198405095</v>
      </c>
      <c r="L71" s="20">
        <v>169343302</v>
      </c>
      <c r="M71" s="20">
        <v>555955378</v>
      </c>
      <c r="N71" s="20">
        <v>159651900</v>
      </c>
      <c r="O71" s="20">
        <v>176120306</v>
      </c>
      <c r="P71" s="20">
        <v>127745572</v>
      </c>
      <c r="Q71" s="20">
        <v>463517778</v>
      </c>
      <c r="R71" s="20">
        <v>120096753</v>
      </c>
      <c r="S71" s="20">
        <v>167138833</v>
      </c>
      <c r="T71" s="20">
        <v>92863469</v>
      </c>
      <c r="U71" s="20">
        <v>380099055</v>
      </c>
      <c r="V71" s="20">
        <v>1877481017</v>
      </c>
      <c r="W71" s="20">
        <v>1933247007</v>
      </c>
      <c r="X71" s="20">
        <v>-55765990</v>
      </c>
      <c r="Y71" s="19">
        <v>-2.88</v>
      </c>
      <c r="Z71" s="22">
        <v>1933247007</v>
      </c>
    </row>
    <row r="72" spans="1:26" ht="12.75" hidden="1">
      <c r="A72" s="38" t="s">
        <v>68</v>
      </c>
      <c r="B72" s="18">
        <v>453113120</v>
      </c>
      <c r="C72" s="18">
        <v>0</v>
      </c>
      <c r="D72" s="19">
        <v>775026867</v>
      </c>
      <c r="E72" s="20">
        <v>798656148</v>
      </c>
      <c r="F72" s="20">
        <v>43998035</v>
      </c>
      <c r="G72" s="20">
        <v>40988533</v>
      </c>
      <c r="H72" s="20">
        <v>44038573</v>
      </c>
      <c r="I72" s="20">
        <v>129025141</v>
      </c>
      <c r="J72" s="20">
        <v>50716070</v>
      </c>
      <c r="K72" s="20">
        <v>48378148</v>
      </c>
      <c r="L72" s="20">
        <v>42087328</v>
      </c>
      <c r="M72" s="20">
        <v>141181546</v>
      </c>
      <c r="N72" s="20">
        <v>45723892</v>
      </c>
      <c r="O72" s="20">
        <v>44781227</v>
      </c>
      <c r="P72" s="20">
        <v>50382140</v>
      </c>
      <c r="Q72" s="20">
        <v>140887259</v>
      </c>
      <c r="R72" s="20">
        <v>36746653</v>
      </c>
      <c r="S72" s="20">
        <v>45012516</v>
      </c>
      <c r="T72" s="20">
        <v>20803448</v>
      </c>
      <c r="U72" s="20">
        <v>102562617</v>
      </c>
      <c r="V72" s="20">
        <v>513656563</v>
      </c>
      <c r="W72" s="20">
        <v>798656148</v>
      </c>
      <c r="X72" s="20">
        <v>-284999585</v>
      </c>
      <c r="Y72" s="19">
        <v>-35.68</v>
      </c>
      <c r="Z72" s="22">
        <v>798656148</v>
      </c>
    </row>
    <row r="73" spans="1:26" ht="12.75" hidden="1">
      <c r="A73" s="38" t="s">
        <v>69</v>
      </c>
      <c r="B73" s="18">
        <v>392913457</v>
      </c>
      <c r="C73" s="18">
        <v>0</v>
      </c>
      <c r="D73" s="19">
        <v>638052101</v>
      </c>
      <c r="E73" s="20">
        <v>601214299</v>
      </c>
      <c r="F73" s="20">
        <v>44410841</v>
      </c>
      <c r="G73" s="20">
        <v>45552383</v>
      </c>
      <c r="H73" s="20">
        <v>39373467</v>
      </c>
      <c r="I73" s="20">
        <v>129336691</v>
      </c>
      <c r="J73" s="20">
        <v>51448265</v>
      </c>
      <c r="K73" s="20">
        <v>43834308</v>
      </c>
      <c r="L73" s="20">
        <v>43026167</v>
      </c>
      <c r="M73" s="20">
        <v>138308740</v>
      </c>
      <c r="N73" s="20">
        <v>48073193</v>
      </c>
      <c r="O73" s="20">
        <v>46223332</v>
      </c>
      <c r="P73" s="20">
        <v>49240912</v>
      </c>
      <c r="Q73" s="20">
        <v>143537437</v>
      </c>
      <c r="R73" s="20">
        <v>38770104</v>
      </c>
      <c r="S73" s="20">
        <v>45011570</v>
      </c>
      <c r="T73" s="20">
        <v>20199706</v>
      </c>
      <c r="U73" s="20">
        <v>103981380</v>
      </c>
      <c r="V73" s="20">
        <v>515164248</v>
      </c>
      <c r="W73" s="20">
        <v>601214299</v>
      </c>
      <c r="X73" s="20">
        <v>-86050051</v>
      </c>
      <c r="Y73" s="19">
        <v>-14.31</v>
      </c>
      <c r="Z73" s="22">
        <v>601214299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1253794043</v>
      </c>
      <c r="C75" s="27">
        <v>0</v>
      </c>
      <c r="D75" s="28">
        <v>776336121</v>
      </c>
      <c r="E75" s="29">
        <v>1150590247</v>
      </c>
      <c r="F75" s="29">
        <v>101002177</v>
      </c>
      <c r="G75" s="29">
        <v>104024616</v>
      </c>
      <c r="H75" s="29">
        <v>88759776</v>
      </c>
      <c r="I75" s="29">
        <v>293786569</v>
      </c>
      <c r="J75" s="29">
        <v>125722740</v>
      </c>
      <c r="K75" s="29">
        <v>104663841</v>
      </c>
      <c r="L75" s="29">
        <v>101139328</v>
      </c>
      <c r="M75" s="29">
        <v>331525909</v>
      </c>
      <c r="N75" s="29">
        <v>115240038</v>
      </c>
      <c r="O75" s="29">
        <v>112808497</v>
      </c>
      <c r="P75" s="29">
        <v>111522711</v>
      </c>
      <c r="Q75" s="29">
        <v>339571246</v>
      </c>
      <c r="R75" s="29">
        <v>106208114</v>
      </c>
      <c r="S75" s="29">
        <v>104995723</v>
      </c>
      <c r="T75" s="29">
        <v>27866667</v>
      </c>
      <c r="U75" s="29">
        <v>239070504</v>
      </c>
      <c r="V75" s="29">
        <v>1203954228</v>
      </c>
      <c r="W75" s="29">
        <v>1150590247</v>
      </c>
      <c r="X75" s="29">
        <v>53363981</v>
      </c>
      <c r="Y75" s="28">
        <v>4.64</v>
      </c>
      <c r="Z75" s="30">
        <v>1150590247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5156634427</v>
      </c>
      <c r="C77" s="18">
        <v>0</v>
      </c>
      <c r="D77" s="19">
        <v>279387001</v>
      </c>
      <c r="E77" s="20">
        <v>80719901</v>
      </c>
      <c r="F77" s="20">
        <v>125015020</v>
      </c>
      <c r="G77" s="20">
        <v>356773381</v>
      </c>
      <c r="H77" s="20">
        <v>176612309</v>
      </c>
      <c r="I77" s="20">
        <v>658400710</v>
      </c>
      <c r="J77" s="20">
        <v>477405872</v>
      </c>
      <c r="K77" s="20">
        <v>853386633</v>
      </c>
      <c r="L77" s="20">
        <v>419594938</v>
      </c>
      <c r="M77" s="20">
        <v>1750387443</v>
      </c>
      <c r="N77" s="20">
        <v>841601966</v>
      </c>
      <c r="O77" s="20">
        <v>445806562</v>
      </c>
      <c r="P77" s="20">
        <v>293982684</v>
      </c>
      <c r="Q77" s="20">
        <v>1581391212</v>
      </c>
      <c r="R77" s="20">
        <v>111218397</v>
      </c>
      <c r="S77" s="20">
        <v>67660208</v>
      </c>
      <c r="T77" s="20">
        <v>0</v>
      </c>
      <c r="U77" s="20">
        <v>178878605</v>
      </c>
      <c r="V77" s="20">
        <v>4169057970</v>
      </c>
      <c r="W77" s="20">
        <v>80719903</v>
      </c>
      <c r="X77" s="20">
        <v>4088338067</v>
      </c>
      <c r="Y77" s="19">
        <v>5064.85</v>
      </c>
      <c r="Z77" s="22">
        <v>80719901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28673077</v>
      </c>
      <c r="C79" s="18">
        <v>0</v>
      </c>
      <c r="D79" s="19">
        <v>4739969</v>
      </c>
      <c r="E79" s="20">
        <v>134820152</v>
      </c>
      <c r="F79" s="20">
        <v>1844890</v>
      </c>
      <c r="G79" s="20">
        <v>135370</v>
      </c>
      <c r="H79" s="20">
        <v>0</v>
      </c>
      <c r="I79" s="20">
        <v>1980260</v>
      </c>
      <c r="J79" s="20">
        <v>2300362</v>
      </c>
      <c r="K79" s="20">
        <v>0</v>
      </c>
      <c r="L79" s="20">
        <v>0</v>
      </c>
      <c r="M79" s="20">
        <v>2300362</v>
      </c>
      <c r="N79" s="20">
        <v>2633434</v>
      </c>
      <c r="O79" s="20">
        <v>3270255</v>
      </c>
      <c r="P79" s="20">
        <v>3064545</v>
      </c>
      <c r="Q79" s="20">
        <v>8968234</v>
      </c>
      <c r="R79" s="20">
        <v>3292640</v>
      </c>
      <c r="S79" s="20">
        <v>0</v>
      </c>
      <c r="T79" s="20">
        <v>0</v>
      </c>
      <c r="U79" s="20">
        <v>3292640</v>
      </c>
      <c r="V79" s="20">
        <v>16541496</v>
      </c>
      <c r="W79" s="20">
        <v>134820152</v>
      </c>
      <c r="X79" s="20">
        <v>-118278656</v>
      </c>
      <c r="Y79" s="19">
        <v>-87.73</v>
      </c>
      <c r="Z79" s="22">
        <v>134820152</v>
      </c>
    </row>
    <row r="80" spans="1:26" ht="12.75" hidden="1">
      <c r="A80" s="38" t="s">
        <v>67</v>
      </c>
      <c r="B80" s="18">
        <v>108747902</v>
      </c>
      <c r="C80" s="18">
        <v>0</v>
      </c>
      <c r="D80" s="19">
        <v>2106767</v>
      </c>
      <c r="E80" s="20">
        <v>35608455</v>
      </c>
      <c r="F80" s="20">
        <v>5105714</v>
      </c>
      <c r="G80" s="20">
        <v>5331952</v>
      </c>
      <c r="H80" s="20">
        <v>17800906</v>
      </c>
      <c r="I80" s="20">
        <v>28238572</v>
      </c>
      <c r="J80" s="20">
        <v>9111522</v>
      </c>
      <c r="K80" s="20">
        <v>10442569</v>
      </c>
      <c r="L80" s="20">
        <v>4433924</v>
      </c>
      <c r="M80" s="20">
        <v>23988015</v>
      </c>
      <c r="N80" s="20">
        <v>6858649</v>
      </c>
      <c r="O80" s="20">
        <v>7097361</v>
      </c>
      <c r="P80" s="20">
        <v>9631312</v>
      </c>
      <c r="Q80" s="20">
        <v>23587322</v>
      </c>
      <c r="R80" s="20">
        <v>748863</v>
      </c>
      <c r="S80" s="20">
        <v>10551277</v>
      </c>
      <c r="T80" s="20">
        <v>0</v>
      </c>
      <c r="U80" s="20">
        <v>11300140</v>
      </c>
      <c r="V80" s="20">
        <v>87114049</v>
      </c>
      <c r="W80" s="20">
        <v>35608455</v>
      </c>
      <c r="X80" s="20">
        <v>51505594</v>
      </c>
      <c r="Y80" s="19">
        <v>144.64</v>
      </c>
      <c r="Z80" s="22">
        <v>35608455</v>
      </c>
    </row>
    <row r="81" spans="1:26" ht="12.75" hidden="1">
      <c r="A81" s="38" t="s">
        <v>68</v>
      </c>
      <c r="B81" s="18">
        <v>2294822</v>
      </c>
      <c r="C81" s="18">
        <v>0</v>
      </c>
      <c r="D81" s="19">
        <v>94282</v>
      </c>
      <c r="E81" s="20">
        <v>94282</v>
      </c>
      <c r="F81" s="20">
        <v>358492</v>
      </c>
      <c r="G81" s="20">
        <v>2050206</v>
      </c>
      <c r="H81" s="20">
        <v>3921191</v>
      </c>
      <c r="I81" s="20">
        <v>6329889</v>
      </c>
      <c r="J81" s="20">
        <v>2621836</v>
      </c>
      <c r="K81" s="20">
        <v>4184969</v>
      </c>
      <c r="L81" s="20">
        <v>1901856</v>
      </c>
      <c r="M81" s="20">
        <v>8708661</v>
      </c>
      <c r="N81" s="20">
        <v>2942560</v>
      </c>
      <c r="O81" s="20">
        <v>2842130</v>
      </c>
      <c r="P81" s="20">
        <v>2784662</v>
      </c>
      <c r="Q81" s="20">
        <v>8569352</v>
      </c>
      <c r="R81" s="20">
        <v>400619</v>
      </c>
      <c r="S81" s="20">
        <v>2493056</v>
      </c>
      <c r="T81" s="20">
        <v>0</v>
      </c>
      <c r="U81" s="20">
        <v>2893675</v>
      </c>
      <c r="V81" s="20">
        <v>26501577</v>
      </c>
      <c r="W81" s="20">
        <v>94282</v>
      </c>
      <c r="X81" s="20">
        <v>26407295</v>
      </c>
      <c r="Y81" s="19">
        <v>28008.84</v>
      </c>
      <c r="Z81" s="22">
        <v>94282</v>
      </c>
    </row>
    <row r="82" spans="1:26" ht="12.75" hidden="1">
      <c r="A82" s="38" t="s">
        <v>69</v>
      </c>
      <c r="B82" s="18">
        <v>56549896</v>
      </c>
      <c r="C82" s="18">
        <v>0</v>
      </c>
      <c r="D82" s="19">
        <v>0</v>
      </c>
      <c r="E82" s="20">
        <v>33501688</v>
      </c>
      <c r="F82" s="20">
        <v>3562812</v>
      </c>
      <c r="G82" s="20">
        <v>2003503</v>
      </c>
      <c r="H82" s="20">
        <v>2559819</v>
      </c>
      <c r="I82" s="20">
        <v>8126134</v>
      </c>
      <c r="J82" s="20">
        <v>2620962</v>
      </c>
      <c r="K82" s="20">
        <v>2677810</v>
      </c>
      <c r="L82" s="20">
        <v>1683593</v>
      </c>
      <c r="M82" s="20">
        <v>6982365</v>
      </c>
      <c r="N82" s="20">
        <v>2581291</v>
      </c>
      <c r="O82" s="20">
        <v>2564780</v>
      </c>
      <c r="P82" s="20">
        <v>2531085</v>
      </c>
      <c r="Q82" s="20">
        <v>7677156</v>
      </c>
      <c r="R82" s="20">
        <v>433276</v>
      </c>
      <c r="S82" s="20">
        <v>2301089</v>
      </c>
      <c r="T82" s="20">
        <v>0</v>
      </c>
      <c r="U82" s="20">
        <v>2734365</v>
      </c>
      <c r="V82" s="20">
        <v>25520020</v>
      </c>
      <c r="W82" s="20">
        <v>33501688</v>
      </c>
      <c r="X82" s="20">
        <v>-7981668</v>
      </c>
      <c r="Y82" s="19">
        <v>-23.82</v>
      </c>
      <c r="Z82" s="22">
        <v>33501688</v>
      </c>
    </row>
    <row r="83" spans="1:26" ht="12.75" hidden="1">
      <c r="A83" s="38"/>
      <c r="B83" s="18">
        <v>-462950234</v>
      </c>
      <c r="C83" s="18"/>
      <c r="D83" s="19">
        <v>47345363</v>
      </c>
      <c r="E83" s="20">
        <v>485125093</v>
      </c>
      <c r="F83" s="20">
        <v>-51494548</v>
      </c>
      <c r="G83" s="20">
        <v>290882968</v>
      </c>
      <c r="H83" s="20">
        <v>-99143175</v>
      </c>
      <c r="I83" s="20">
        <v>-51494548</v>
      </c>
      <c r="J83" s="20">
        <v>-109063204</v>
      </c>
      <c r="K83" s="20">
        <v>-8188258</v>
      </c>
      <c r="L83" s="20">
        <v>37189114</v>
      </c>
      <c r="M83" s="20">
        <v>-109063204</v>
      </c>
      <c r="N83" s="20">
        <v>-12136743</v>
      </c>
      <c r="O83" s="20">
        <v>467358828</v>
      </c>
      <c r="P83" s="20">
        <v>15035773</v>
      </c>
      <c r="Q83" s="20">
        <v>-12136743</v>
      </c>
      <c r="R83" s="20">
        <v>2257663</v>
      </c>
      <c r="S83" s="20">
        <v>4666718</v>
      </c>
      <c r="T83" s="20">
        <v>-5799034</v>
      </c>
      <c r="U83" s="20">
        <v>2257663</v>
      </c>
      <c r="V83" s="20">
        <v>-51494548</v>
      </c>
      <c r="W83" s="20">
        <v>329098460</v>
      </c>
      <c r="X83" s="20">
        <v>-380593008</v>
      </c>
      <c r="Y83" s="19">
        <v>-116</v>
      </c>
      <c r="Z83" s="22">
        <v>485125093</v>
      </c>
    </row>
    <row r="84" spans="1:26" ht="12.75" hidden="1">
      <c r="A84" s="39" t="s">
        <v>70</v>
      </c>
      <c r="B84" s="27">
        <v>9733119</v>
      </c>
      <c r="C84" s="27">
        <v>0</v>
      </c>
      <c r="D84" s="28">
        <v>39830128</v>
      </c>
      <c r="E84" s="29">
        <v>15074332</v>
      </c>
      <c r="F84" s="29">
        <v>1094</v>
      </c>
      <c r="G84" s="29">
        <v>0</v>
      </c>
      <c r="H84" s="29">
        <v>0</v>
      </c>
      <c r="I84" s="29">
        <v>1094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1094</v>
      </c>
      <c r="W84" s="29">
        <v>15074332</v>
      </c>
      <c r="X84" s="29">
        <v>-15073238</v>
      </c>
      <c r="Y84" s="28">
        <v>-99.99</v>
      </c>
      <c r="Z84" s="30">
        <v>15074332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313279350</v>
      </c>
      <c r="C5" s="18">
        <v>0</v>
      </c>
      <c r="D5" s="58">
        <v>330809136</v>
      </c>
      <c r="E5" s="59">
        <v>330809136</v>
      </c>
      <c r="F5" s="59">
        <v>25258972</v>
      </c>
      <c r="G5" s="59">
        <v>27182661</v>
      </c>
      <c r="H5" s="59">
        <v>27144840</v>
      </c>
      <c r="I5" s="59">
        <v>79586473</v>
      </c>
      <c r="J5" s="59">
        <v>21134874</v>
      </c>
      <c r="K5" s="59">
        <v>25514171</v>
      </c>
      <c r="L5" s="59">
        <v>27472014</v>
      </c>
      <c r="M5" s="59">
        <v>74121059</v>
      </c>
      <c r="N5" s="59">
        <v>27465871</v>
      </c>
      <c r="O5" s="59">
        <v>25825452</v>
      </c>
      <c r="P5" s="59">
        <v>28822354</v>
      </c>
      <c r="Q5" s="59">
        <v>82113677</v>
      </c>
      <c r="R5" s="59">
        <v>27434272</v>
      </c>
      <c r="S5" s="59">
        <v>27434272</v>
      </c>
      <c r="T5" s="59">
        <v>0</v>
      </c>
      <c r="U5" s="59">
        <v>54868544</v>
      </c>
      <c r="V5" s="59">
        <v>290689753</v>
      </c>
      <c r="W5" s="59">
        <v>330809136</v>
      </c>
      <c r="X5" s="59">
        <v>-40119383</v>
      </c>
      <c r="Y5" s="60">
        <v>-12.13</v>
      </c>
      <c r="Z5" s="61">
        <v>330809136</v>
      </c>
    </row>
    <row r="6" spans="1:26" ht="12.75">
      <c r="A6" s="57" t="s">
        <v>32</v>
      </c>
      <c r="B6" s="18">
        <v>235831586</v>
      </c>
      <c r="C6" s="18">
        <v>0</v>
      </c>
      <c r="D6" s="58">
        <v>225724152</v>
      </c>
      <c r="E6" s="59">
        <v>225724152</v>
      </c>
      <c r="F6" s="59">
        <v>19141550</v>
      </c>
      <c r="G6" s="59">
        <v>15966962</v>
      </c>
      <c r="H6" s="59">
        <v>19550303</v>
      </c>
      <c r="I6" s="59">
        <v>54658815</v>
      </c>
      <c r="J6" s="59">
        <v>19096312</v>
      </c>
      <c r="K6" s="59">
        <v>21503878</v>
      </c>
      <c r="L6" s="59">
        <v>20615192</v>
      </c>
      <c r="M6" s="59">
        <v>61215382</v>
      </c>
      <c r="N6" s="59">
        <v>18712274</v>
      </c>
      <c r="O6" s="59">
        <v>20334140</v>
      </c>
      <c r="P6" s="59">
        <v>18503702</v>
      </c>
      <c r="Q6" s="59">
        <v>57550116</v>
      </c>
      <c r="R6" s="59">
        <v>22018238</v>
      </c>
      <c r="S6" s="59">
        <v>19660330</v>
      </c>
      <c r="T6" s="59">
        <v>0</v>
      </c>
      <c r="U6" s="59">
        <v>41678568</v>
      </c>
      <c r="V6" s="59">
        <v>215102881</v>
      </c>
      <c r="W6" s="59">
        <v>225724152</v>
      </c>
      <c r="X6" s="59">
        <v>-10621271</v>
      </c>
      <c r="Y6" s="60">
        <v>-4.71</v>
      </c>
      <c r="Z6" s="61">
        <v>225724152</v>
      </c>
    </row>
    <row r="7" spans="1:26" ht="12.75">
      <c r="A7" s="57" t="s">
        <v>33</v>
      </c>
      <c r="B7" s="18">
        <v>2354283</v>
      </c>
      <c r="C7" s="18">
        <v>0</v>
      </c>
      <c r="D7" s="58">
        <v>6908100</v>
      </c>
      <c r="E7" s="59">
        <v>6908100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6908100</v>
      </c>
      <c r="X7" s="59">
        <v>-6908100</v>
      </c>
      <c r="Y7" s="60">
        <v>-100</v>
      </c>
      <c r="Z7" s="61">
        <v>6908100</v>
      </c>
    </row>
    <row r="8" spans="1:26" ht="12.75">
      <c r="A8" s="57" t="s">
        <v>34</v>
      </c>
      <c r="B8" s="18">
        <v>245225247</v>
      </c>
      <c r="C8" s="18">
        <v>0</v>
      </c>
      <c r="D8" s="58">
        <v>269439000</v>
      </c>
      <c r="E8" s="59">
        <v>269439000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269439000</v>
      </c>
      <c r="X8" s="59">
        <v>-269439000</v>
      </c>
      <c r="Y8" s="60">
        <v>-100</v>
      </c>
      <c r="Z8" s="61">
        <v>269439000</v>
      </c>
    </row>
    <row r="9" spans="1:26" ht="12.75">
      <c r="A9" s="57" t="s">
        <v>35</v>
      </c>
      <c r="B9" s="18">
        <v>137329484</v>
      </c>
      <c r="C9" s="18">
        <v>0</v>
      </c>
      <c r="D9" s="58">
        <v>126951396</v>
      </c>
      <c r="E9" s="59">
        <v>126951396</v>
      </c>
      <c r="F9" s="59">
        <v>10053908</v>
      </c>
      <c r="G9" s="59">
        <v>10164346</v>
      </c>
      <c r="H9" s="59">
        <v>10100178</v>
      </c>
      <c r="I9" s="59">
        <v>30318432</v>
      </c>
      <c r="J9" s="59">
        <v>9647461</v>
      </c>
      <c r="K9" s="59">
        <v>10255657</v>
      </c>
      <c r="L9" s="59">
        <v>9323046</v>
      </c>
      <c r="M9" s="59">
        <v>29226164</v>
      </c>
      <c r="N9" s="59">
        <v>10400936</v>
      </c>
      <c r="O9" s="59">
        <v>10381483</v>
      </c>
      <c r="P9" s="59">
        <v>9312186</v>
      </c>
      <c r="Q9" s="59">
        <v>30094605</v>
      </c>
      <c r="R9" s="59">
        <v>61058</v>
      </c>
      <c r="S9" s="59">
        <v>169973</v>
      </c>
      <c r="T9" s="59">
        <v>0</v>
      </c>
      <c r="U9" s="59">
        <v>231031</v>
      </c>
      <c r="V9" s="59">
        <v>89870232</v>
      </c>
      <c r="W9" s="59">
        <v>126951396</v>
      </c>
      <c r="X9" s="59">
        <v>-37081164</v>
      </c>
      <c r="Y9" s="60">
        <v>-29.21</v>
      </c>
      <c r="Z9" s="61">
        <v>126951396</v>
      </c>
    </row>
    <row r="10" spans="1:26" ht="20.25">
      <c r="A10" s="62" t="s">
        <v>104</v>
      </c>
      <c r="B10" s="63">
        <f>SUM(B5:B9)</f>
        <v>934019950</v>
      </c>
      <c r="C10" s="63">
        <f>SUM(C5:C9)</f>
        <v>0</v>
      </c>
      <c r="D10" s="64">
        <f aca="true" t="shared" si="0" ref="D10:Z10">SUM(D5:D9)</f>
        <v>959831784</v>
      </c>
      <c r="E10" s="65">
        <f t="shared" si="0"/>
        <v>959831784</v>
      </c>
      <c r="F10" s="65">
        <f t="shared" si="0"/>
        <v>54454430</v>
      </c>
      <c r="G10" s="65">
        <f t="shared" si="0"/>
        <v>53313969</v>
      </c>
      <c r="H10" s="65">
        <f t="shared" si="0"/>
        <v>56795321</v>
      </c>
      <c r="I10" s="65">
        <f t="shared" si="0"/>
        <v>164563720</v>
      </c>
      <c r="J10" s="65">
        <f t="shared" si="0"/>
        <v>49878647</v>
      </c>
      <c r="K10" s="65">
        <f t="shared" si="0"/>
        <v>57273706</v>
      </c>
      <c r="L10" s="65">
        <f t="shared" si="0"/>
        <v>57410252</v>
      </c>
      <c r="M10" s="65">
        <f t="shared" si="0"/>
        <v>164562605</v>
      </c>
      <c r="N10" s="65">
        <f t="shared" si="0"/>
        <v>56579081</v>
      </c>
      <c r="O10" s="65">
        <f t="shared" si="0"/>
        <v>56541075</v>
      </c>
      <c r="P10" s="65">
        <f t="shared" si="0"/>
        <v>56638242</v>
      </c>
      <c r="Q10" s="65">
        <f t="shared" si="0"/>
        <v>169758398</v>
      </c>
      <c r="R10" s="65">
        <f t="shared" si="0"/>
        <v>49513568</v>
      </c>
      <c r="S10" s="65">
        <f t="shared" si="0"/>
        <v>47264575</v>
      </c>
      <c r="T10" s="65">
        <f t="shared" si="0"/>
        <v>0</v>
      </c>
      <c r="U10" s="65">
        <f t="shared" si="0"/>
        <v>96778143</v>
      </c>
      <c r="V10" s="65">
        <f t="shared" si="0"/>
        <v>595662866</v>
      </c>
      <c r="W10" s="65">
        <f t="shared" si="0"/>
        <v>959831784</v>
      </c>
      <c r="X10" s="65">
        <f t="shared" si="0"/>
        <v>-364168918</v>
      </c>
      <c r="Y10" s="66">
        <f>+IF(W10&lt;&gt;0,(X10/W10)*100,0)</f>
        <v>-37.94091048770687</v>
      </c>
      <c r="Z10" s="67">
        <f t="shared" si="0"/>
        <v>959831784</v>
      </c>
    </row>
    <row r="11" spans="1:26" ht="12.75">
      <c r="A11" s="57" t="s">
        <v>36</v>
      </c>
      <c r="B11" s="18">
        <v>313946965</v>
      </c>
      <c r="C11" s="18">
        <v>0</v>
      </c>
      <c r="D11" s="58">
        <v>275865048</v>
      </c>
      <c r="E11" s="59">
        <v>275865048</v>
      </c>
      <c r="F11" s="59">
        <v>22960205</v>
      </c>
      <c r="G11" s="59">
        <v>22932619</v>
      </c>
      <c r="H11" s="59">
        <v>22543242</v>
      </c>
      <c r="I11" s="59">
        <v>68436066</v>
      </c>
      <c r="J11" s="59">
        <v>22431410</v>
      </c>
      <c r="K11" s="59">
        <v>22406965</v>
      </c>
      <c r="L11" s="59">
        <v>23701365</v>
      </c>
      <c r="M11" s="59">
        <v>68539740</v>
      </c>
      <c r="N11" s="59">
        <v>22868301</v>
      </c>
      <c r="O11" s="59">
        <v>24775698</v>
      </c>
      <c r="P11" s="59">
        <v>24651488</v>
      </c>
      <c r="Q11" s="59">
        <v>72295487</v>
      </c>
      <c r="R11" s="59">
        <v>23940942</v>
      </c>
      <c r="S11" s="59">
        <v>28220892</v>
      </c>
      <c r="T11" s="59">
        <v>0</v>
      </c>
      <c r="U11" s="59">
        <v>52161834</v>
      </c>
      <c r="V11" s="59">
        <v>261433127</v>
      </c>
      <c r="W11" s="59">
        <v>275865048</v>
      </c>
      <c r="X11" s="59">
        <v>-14431921</v>
      </c>
      <c r="Y11" s="60">
        <v>-5.23</v>
      </c>
      <c r="Z11" s="61">
        <v>275865048</v>
      </c>
    </row>
    <row r="12" spans="1:26" ht="12.75">
      <c r="A12" s="57" t="s">
        <v>37</v>
      </c>
      <c r="B12" s="18">
        <v>26321918</v>
      </c>
      <c r="C12" s="18">
        <v>0</v>
      </c>
      <c r="D12" s="58">
        <v>27593940</v>
      </c>
      <c r="E12" s="59">
        <v>27593940</v>
      </c>
      <c r="F12" s="59">
        <v>2317924</v>
      </c>
      <c r="G12" s="59">
        <v>2337703</v>
      </c>
      <c r="H12" s="59">
        <v>2922147</v>
      </c>
      <c r="I12" s="59">
        <v>7577774</v>
      </c>
      <c r="J12" s="59">
        <v>2318609</v>
      </c>
      <c r="K12" s="59">
        <v>2587109</v>
      </c>
      <c r="L12" s="59">
        <v>2320762</v>
      </c>
      <c r="M12" s="59">
        <v>7226480</v>
      </c>
      <c r="N12" s="59">
        <v>2318609</v>
      </c>
      <c r="O12" s="59">
        <v>3687877</v>
      </c>
      <c r="P12" s="59">
        <v>2649141</v>
      </c>
      <c r="Q12" s="59">
        <v>8655627</v>
      </c>
      <c r="R12" s="59">
        <v>2665424</v>
      </c>
      <c r="S12" s="59">
        <v>2733273</v>
      </c>
      <c r="T12" s="59">
        <v>0</v>
      </c>
      <c r="U12" s="59">
        <v>5398697</v>
      </c>
      <c r="V12" s="59">
        <v>28858578</v>
      </c>
      <c r="W12" s="59">
        <v>27593940</v>
      </c>
      <c r="X12" s="59">
        <v>1264638</v>
      </c>
      <c r="Y12" s="60">
        <v>4.58</v>
      </c>
      <c r="Z12" s="61">
        <v>27593940</v>
      </c>
    </row>
    <row r="13" spans="1:26" ht="12.75">
      <c r="A13" s="57" t="s">
        <v>105</v>
      </c>
      <c r="B13" s="18">
        <v>49915141</v>
      </c>
      <c r="C13" s="18">
        <v>0</v>
      </c>
      <c r="D13" s="58">
        <v>120618096</v>
      </c>
      <c r="E13" s="59">
        <v>120618096</v>
      </c>
      <c r="F13" s="59">
        <v>0</v>
      </c>
      <c r="G13" s="59">
        <v>0</v>
      </c>
      <c r="H13" s="59">
        <v>1160</v>
      </c>
      <c r="I13" s="59">
        <v>1160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1160</v>
      </c>
      <c r="W13" s="59">
        <v>120618096</v>
      </c>
      <c r="X13" s="59">
        <v>-120616936</v>
      </c>
      <c r="Y13" s="60">
        <v>-100</v>
      </c>
      <c r="Z13" s="61">
        <v>120618096</v>
      </c>
    </row>
    <row r="14" spans="1:26" ht="12.75">
      <c r="A14" s="57" t="s">
        <v>38</v>
      </c>
      <c r="B14" s="18">
        <v>19389929</v>
      </c>
      <c r="C14" s="18">
        <v>0</v>
      </c>
      <c r="D14" s="58">
        <v>2515008</v>
      </c>
      <c r="E14" s="59">
        <v>2515008</v>
      </c>
      <c r="F14" s="59">
        <v>602</v>
      </c>
      <c r="G14" s="59">
        <v>302778</v>
      </c>
      <c r="H14" s="59">
        <v>3082</v>
      </c>
      <c r="I14" s="59">
        <v>306462</v>
      </c>
      <c r="J14" s="59">
        <v>204156</v>
      </c>
      <c r="K14" s="59">
        <v>0</v>
      </c>
      <c r="L14" s="59">
        <v>504</v>
      </c>
      <c r="M14" s="59">
        <v>204660</v>
      </c>
      <c r="N14" s="59">
        <v>638</v>
      </c>
      <c r="O14" s="59">
        <v>780</v>
      </c>
      <c r="P14" s="59">
        <v>0</v>
      </c>
      <c r="Q14" s="59">
        <v>1418</v>
      </c>
      <c r="R14" s="59">
        <v>724</v>
      </c>
      <c r="S14" s="59">
        <v>1546</v>
      </c>
      <c r="T14" s="59">
        <v>0</v>
      </c>
      <c r="U14" s="59">
        <v>2270</v>
      </c>
      <c r="V14" s="59">
        <v>514810</v>
      </c>
      <c r="W14" s="59">
        <v>2515008</v>
      </c>
      <c r="X14" s="59">
        <v>-2000198</v>
      </c>
      <c r="Y14" s="60">
        <v>-79.53</v>
      </c>
      <c r="Z14" s="61">
        <v>2515008</v>
      </c>
    </row>
    <row r="15" spans="1:26" ht="12.75">
      <c r="A15" s="57" t="s">
        <v>39</v>
      </c>
      <c r="B15" s="18">
        <v>110362604</v>
      </c>
      <c r="C15" s="18">
        <v>0</v>
      </c>
      <c r="D15" s="58">
        <v>143926536</v>
      </c>
      <c r="E15" s="59">
        <v>121314080</v>
      </c>
      <c r="F15" s="59">
        <v>977032</v>
      </c>
      <c r="G15" s="59">
        <v>1459570</v>
      </c>
      <c r="H15" s="59">
        <v>2110659</v>
      </c>
      <c r="I15" s="59">
        <v>4547261</v>
      </c>
      <c r="J15" s="59">
        <v>2417188</v>
      </c>
      <c r="K15" s="59">
        <v>718120</v>
      </c>
      <c r="L15" s="59">
        <v>14544799</v>
      </c>
      <c r="M15" s="59">
        <v>17680107</v>
      </c>
      <c r="N15" s="59">
        <v>8586910</v>
      </c>
      <c r="O15" s="59">
        <v>11220003</v>
      </c>
      <c r="P15" s="59">
        <v>14848243</v>
      </c>
      <c r="Q15" s="59">
        <v>34655156</v>
      </c>
      <c r="R15" s="59">
        <v>8254565</v>
      </c>
      <c r="S15" s="59">
        <v>9388645</v>
      </c>
      <c r="T15" s="59">
        <v>0</v>
      </c>
      <c r="U15" s="59">
        <v>17643210</v>
      </c>
      <c r="V15" s="59">
        <v>74525734</v>
      </c>
      <c r="W15" s="59">
        <v>121314080</v>
      </c>
      <c r="X15" s="59">
        <v>-46788346</v>
      </c>
      <c r="Y15" s="60">
        <v>-38.57</v>
      </c>
      <c r="Z15" s="61">
        <v>121314080</v>
      </c>
    </row>
    <row r="16" spans="1:26" ht="12.75">
      <c r="A16" s="57" t="s">
        <v>34</v>
      </c>
      <c r="B16" s="18">
        <v>128500</v>
      </c>
      <c r="C16" s="18">
        <v>0</v>
      </c>
      <c r="D16" s="58">
        <v>3600000</v>
      </c>
      <c r="E16" s="59">
        <v>2799240</v>
      </c>
      <c r="F16" s="59">
        <v>0</v>
      </c>
      <c r="G16" s="59">
        <v>0</v>
      </c>
      <c r="H16" s="59">
        <v>0</v>
      </c>
      <c r="I16" s="59">
        <v>0</v>
      </c>
      <c r="J16" s="59">
        <v>199245</v>
      </c>
      <c r="K16" s="59">
        <v>0</v>
      </c>
      <c r="L16" s="59">
        <v>0</v>
      </c>
      <c r="M16" s="59">
        <v>199245</v>
      </c>
      <c r="N16" s="59">
        <v>0</v>
      </c>
      <c r="O16" s="59">
        <v>0</v>
      </c>
      <c r="P16" s="59">
        <v>196790</v>
      </c>
      <c r="Q16" s="59">
        <v>196790</v>
      </c>
      <c r="R16" s="59">
        <v>1600574</v>
      </c>
      <c r="S16" s="59">
        <v>514120</v>
      </c>
      <c r="T16" s="59">
        <v>0</v>
      </c>
      <c r="U16" s="59">
        <v>2114694</v>
      </c>
      <c r="V16" s="59">
        <v>2510729</v>
      </c>
      <c r="W16" s="59">
        <v>2799240</v>
      </c>
      <c r="X16" s="59">
        <v>-288511</v>
      </c>
      <c r="Y16" s="60">
        <v>-10.31</v>
      </c>
      <c r="Z16" s="61">
        <v>2799240</v>
      </c>
    </row>
    <row r="17" spans="1:26" ht="12.75">
      <c r="A17" s="57" t="s">
        <v>40</v>
      </c>
      <c r="B17" s="18">
        <v>594026014</v>
      </c>
      <c r="C17" s="18">
        <v>0</v>
      </c>
      <c r="D17" s="58">
        <v>326241144</v>
      </c>
      <c r="E17" s="59">
        <v>286254736</v>
      </c>
      <c r="F17" s="59">
        <v>2589305</v>
      </c>
      <c r="G17" s="59">
        <v>6952941</v>
      </c>
      <c r="H17" s="59">
        <v>7210052</v>
      </c>
      <c r="I17" s="59">
        <v>16752298</v>
      </c>
      <c r="J17" s="59">
        <v>9289330</v>
      </c>
      <c r="K17" s="59">
        <v>12149330</v>
      </c>
      <c r="L17" s="59">
        <v>10656641</v>
      </c>
      <c r="M17" s="59">
        <v>32095301</v>
      </c>
      <c r="N17" s="59">
        <v>12472720</v>
      </c>
      <c r="O17" s="59">
        <v>7881358</v>
      </c>
      <c r="P17" s="59">
        <v>8304722</v>
      </c>
      <c r="Q17" s="59">
        <v>28658800</v>
      </c>
      <c r="R17" s="59">
        <v>5663049</v>
      </c>
      <c r="S17" s="59">
        <v>9041949</v>
      </c>
      <c r="T17" s="59">
        <v>0</v>
      </c>
      <c r="U17" s="59">
        <v>14704998</v>
      </c>
      <c r="V17" s="59">
        <v>92211397</v>
      </c>
      <c r="W17" s="59">
        <v>286254736</v>
      </c>
      <c r="X17" s="59">
        <v>-194043339</v>
      </c>
      <c r="Y17" s="60">
        <v>-67.79</v>
      </c>
      <c r="Z17" s="61">
        <v>286254736</v>
      </c>
    </row>
    <row r="18" spans="1:26" ht="12.75">
      <c r="A18" s="68" t="s">
        <v>41</v>
      </c>
      <c r="B18" s="69">
        <f>SUM(B11:B17)</f>
        <v>1114091071</v>
      </c>
      <c r="C18" s="69">
        <f>SUM(C11:C17)</f>
        <v>0</v>
      </c>
      <c r="D18" s="70">
        <f aca="true" t="shared" si="1" ref="D18:Z18">SUM(D11:D17)</f>
        <v>900359772</v>
      </c>
      <c r="E18" s="71">
        <f t="shared" si="1"/>
        <v>836960148</v>
      </c>
      <c r="F18" s="71">
        <f t="shared" si="1"/>
        <v>28845068</v>
      </c>
      <c r="G18" s="71">
        <f t="shared" si="1"/>
        <v>33985611</v>
      </c>
      <c r="H18" s="71">
        <f t="shared" si="1"/>
        <v>34790342</v>
      </c>
      <c r="I18" s="71">
        <f t="shared" si="1"/>
        <v>97621021</v>
      </c>
      <c r="J18" s="71">
        <f t="shared" si="1"/>
        <v>36859938</v>
      </c>
      <c r="K18" s="71">
        <f t="shared" si="1"/>
        <v>37861524</v>
      </c>
      <c r="L18" s="71">
        <f t="shared" si="1"/>
        <v>51224071</v>
      </c>
      <c r="M18" s="71">
        <f t="shared" si="1"/>
        <v>125945533</v>
      </c>
      <c r="N18" s="71">
        <f t="shared" si="1"/>
        <v>46247178</v>
      </c>
      <c r="O18" s="71">
        <f t="shared" si="1"/>
        <v>47565716</v>
      </c>
      <c r="P18" s="71">
        <f t="shared" si="1"/>
        <v>50650384</v>
      </c>
      <c r="Q18" s="71">
        <f t="shared" si="1"/>
        <v>144463278</v>
      </c>
      <c r="R18" s="71">
        <f t="shared" si="1"/>
        <v>42125278</v>
      </c>
      <c r="S18" s="71">
        <f t="shared" si="1"/>
        <v>49900425</v>
      </c>
      <c r="T18" s="71">
        <f t="shared" si="1"/>
        <v>0</v>
      </c>
      <c r="U18" s="71">
        <f t="shared" si="1"/>
        <v>92025703</v>
      </c>
      <c r="V18" s="71">
        <f t="shared" si="1"/>
        <v>460055535</v>
      </c>
      <c r="W18" s="71">
        <f t="shared" si="1"/>
        <v>836960148</v>
      </c>
      <c r="X18" s="71">
        <f t="shared" si="1"/>
        <v>-376904613</v>
      </c>
      <c r="Y18" s="66">
        <f>+IF(W18&lt;&gt;0,(X18/W18)*100,0)</f>
        <v>-45.03256384436598</v>
      </c>
      <c r="Z18" s="72">
        <f t="shared" si="1"/>
        <v>836960148</v>
      </c>
    </row>
    <row r="19" spans="1:26" ht="12.75">
      <c r="A19" s="68" t="s">
        <v>42</v>
      </c>
      <c r="B19" s="73">
        <f>+B10-B18</f>
        <v>-180071121</v>
      </c>
      <c r="C19" s="73">
        <f>+C10-C18</f>
        <v>0</v>
      </c>
      <c r="D19" s="74">
        <f aca="true" t="shared" si="2" ref="D19:Z19">+D10-D18</f>
        <v>59472012</v>
      </c>
      <c r="E19" s="75">
        <f t="shared" si="2"/>
        <v>122871636</v>
      </c>
      <c r="F19" s="75">
        <f t="shared" si="2"/>
        <v>25609362</v>
      </c>
      <c r="G19" s="75">
        <f t="shared" si="2"/>
        <v>19328358</v>
      </c>
      <c r="H19" s="75">
        <f t="shared" si="2"/>
        <v>22004979</v>
      </c>
      <c r="I19" s="75">
        <f t="shared" si="2"/>
        <v>66942699</v>
      </c>
      <c r="J19" s="75">
        <f t="shared" si="2"/>
        <v>13018709</v>
      </c>
      <c r="K19" s="75">
        <f t="shared" si="2"/>
        <v>19412182</v>
      </c>
      <c r="L19" s="75">
        <f t="shared" si="2"/>
        <v>6186181</v>
      </c>
      <c r="M19" s="75">
        <f t="shared" si="2"/>
        <v>38617072</v>
      </c>
      <c r="N19" s="75">
        <f t="shared" si="2"/>
        <v>10331903</v>
      </c>
      <c r="O19" s="75">
        <f t="shared" si="2"/>
        <v>8975359</v>
      </c>
      <c r="P19" s="75">
        <f t="shared" si="2"/>
        <v>5987858</v>
      </c>
      <c r="Q19" s="75">
        <f t="shared" si="2"/>
        <v>25295120</v>
      </c>
      <c r="R19" s="75">
        <f t="shared" si="2"/>
        <v>7388290</v>
      </c>
      <c r="S19" s="75">
        <f t="shared" si="2"/>
        <v>-2635850</v>
      </c>
      <c r="T19" s="75">
        <f t="shared" si="2"/>
        <v>0</v>
      </c>
      <c r="U19" s="75">
        <f t="shared" si="2"/>
        <v>4752440</v>
      </c>
      <c r="V19" s="75">
        <f t="shared" si="2"/>
        <v>135607331</v>
      </c>
      <c r="W19" s="75">
        <f>IF(E10=E18,0,W10-W18)</f>
        <v>122871636</v>
      </c>
      <c r="X19" s="75">
        <f t="shared" si="2"/>
        <v>12735695</v>
      </c>
      <c r="Y19" s="76">
        <f>+IF(W19&lt;&gt;0,(X19/W19)*100,0)</f>
        <v>10.365040634764561</v>
      </c>
      <c r="Z19" s="77">
        <f t="shared" si="2"/>
        <v>122871636</v>
      </c>
    </row>
    <row r="20" spans="1:26" ht="20.25">
      <c r="A20" s="78" t="s">
        <v>43</v>
      </c>
      <c r="B20" s="79">
        <v>39144467</v>
      </c>
      <c r="C20" s="79">
        <v>0</v>
      </c>
      <c r="D20" s="80">
        <v>81230004</v>
      </c>
      <c r="E20" s="81">
        <v>81230004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81230004</v>
      </c>
      <c r="X20" s="81">
        <v>-81230004</v>
      </c>
      <c r="Y20" s="82">
        <v>-100</v>
      </c>
      <c r="Z20" s="83">
        <v>81230004</v>
      </c>
    </row>
    <row r="21" spans="1:26" ht="41.25">
      <c r="A21" s="84" t="s">
        <v>106</v>
      </c>
      <c r="B21" s="85">
        <v>0</v>
      </c>
      <c r="C21" s="85">
        <v>0</v>
      </c>
      <c r="D21" s="86">
        <v>15000</v>
      </c>
      <c r="E21" s="87">
        <v>15000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15000</v>
      </c>
      <c r="X21" s="87">
        <v>-15000</v>
      </c>
      <c r="Y21" s="88">
        <v>-100</v>
      </c>
      <c r="Z21" s="89">
        <v>15000</v>
      </c>
    </row>
    <row r="22" spans="1:26" ht="12.75">
      <c r="A22" s="90" t="s">
        <v>107</v>
      </c>
      <c r="B22" s="91">
        <f>SUM(B19:B21)</f>
        <v>-140926654</v>
      </c>
      <c r="C22" s="91">
        <f>SUM(C19:C21)</f>
        <v>0</v>
      </c>
      <c r="D22" s="92">
        <f aca="true" t="shared" si="3" ref="D22:Z22">SUM(D19:D21)</f>
        <v>140717016</v>
      </c>
      <c r="E22" s="93">
        <f t="shared" si="3"/>
        <v>204116640</v>
      </c>
      <c r="F22" s="93">
        <f t="shared" si="3"/>
        <v>25609362</v>
      </c>
      <c r="G22" s="93">
        <f t="shared" si="3"/>
        <v>19328358</v>
      </c>
      <c r="H22" s="93">
        <f t="shared" si="3"/>
        <v>22004979</v>
      </c>
      <c r="I22" s="93">
        <f t="shared" si="3"/>
        <v>66942699</v>
      </c>
      <c r="J22" s="93">
        <f t="shared" si="3"/>
        <v>13018709</v>
      </c>
      <c r="K22" s="93">
        <f t="shared" si="3"/>
        <v>19412182</v>
      </c>
      <c r="L22" s="93">
        <f t="shared" si="3"/>
        <v>6186181</v>
      </c>
      <c r="M22" s="93">
        <f t="shared" si="3"/>
        <v>38617072</v>
      </c>
      <c r="N22" s="93">
        <f t="shared" si="3"/>
        <v>10331903</v>
      </c>
      <c r="O22" s="93">
        <f t="shared" si="3"/>
        <v>8975359</v>
      </c>
      <c r="P22" s="93">
        <f t="shared" si="3"/>
        <v>5987858</v>
      </c>
      <c r="Q22" s="93">
        <f t="shared" si="3"/>
        <v>25295120</v>
      </c>
      <c r="R22" s="93">
        <f t="shared" si="3"/>
        <v>7388290</v>
      </c>
      <c r="S22" s="93">
        <f t="shared" si="3"/>
        <v>-2635850</v>
      </c>
      <c r="T22" s="93">
        <f t="shared" si="3"/>
        <v>0</v>
      </c>
      <c r="U22" s="93">
        <f t="shared" si="3"/>
        <v>4752440</v>
      </c>
      <c r="V22" s="93">
        <f t="shared" si="3"/>
        <v>135607331</v>
      </c>
      <c r="W22" s="93">
        <f t="shared" si="3"/>
        <v>204116640</v>
      </c>
      <c r="X22" s="93">
        <f t="shared" si="3"/>
        <v>-68509309</v>
      </c>
      <c r="Y22" s="94">
        <f>+IF(W22&lt;&gt;0,(X22/W22)*100,0)</f>
        <v>-33.563804009315454</v>
      </c>
      <c r="Z22" s="95">
        <f t="shared" si="3"/>
        <v>204116640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-140926654</v>
      </c>
      <c r="C24" s="73">
        <f>SUM(C22:C23)</f>
        <v>0</v>
      </c>
      <c r="D24" s="74">
        <f aca="true" t="shared" si="4" ref="D24:Z24">SUM(D22:D23)</f>
        <v>140717016</v>
      </c>
      <c r="E24" s="75">
        <f t="shared" si="4"/>
        <v>204116640</v>
      </c>
      <c r="F24" s="75">
        <f t="shared" si="4"/>
        <v>25609362</v>
      </c>
      <c r="G24" s="75">
        <f t="shared" si="4"/>
        <v>19328358</v>
      </c>
      <c r="H24" s="75">
        <f t="shared" si="4"/>
        <v>22004979</v>
      </c>
      <c r="I24" s="75">
        <f t="shared" si="4"/>
        <v>66942699</v>
      </c>
      <c r="J24" s="75">
        <f t="shared" si="4"/>
        <v>13018709</v>
      </c>
      <c r="K24" s="75">
        <f t="shared" si="4"/>
        <v>19412182</v>
      </c>
      <c r="L24" s="75">
        <f t="shared" si="4"/>
        <v>6186181</v>
      </c>
      <c r="M24" s="75">
        <f t="shared" si="4"/>
        <v>38617072</v>
      </c>
      <c r="N24" s="75">
        <f t="shared" si="4"/>
        <v>10331903</v>
      </c>
      <c r="O24" s="75">
        <f t="shared" si="4"/>
        <v>8975359</v>
      </c>
      <c r="P24" s="75">
        <f t="shared" si="4"/>
        <v>5987858</v>
      </c>
      <c r="Q24" s="75">
        <f t="shared" si="4"/>
        <v>25295120</v>
      </c>
      <c r="R24" s="75">
        <f t="shared" si="4"/>
        <v>7388290</v>
      </c>
      <c r="S24" s="75">
        <f t="shared" si="4"/>
        <v>-2635850</v>
      </c>
      <c r="T24" s="75">
        <f t="shared" si="4"/>
        <v>0</v>
      </c>
      <c r="U24" s="75">
        <f t="shared" si="4"/>
        <v>4752440</v>
      </c>
      <c r="V24" s="75">
        <f t="shared" si="4"/>
        <v>135607331</v>
      </c>
      <c r="W24" s="75">
        <f t="shared" si="4"/>
        <v>204116640</v>
      </c>
      <c r="X24" s="75">
        <f t="shared" si="4"/>
        <v>-68509309</v>
      </c>
      <c r="Y24" s="76">
        <f>+IF(W24&lt;&gt;0,(X24/W24)*100,0)</f>
        <v>-33.563804009315454</v>
      </c>
      <c r="Z24" s="77">
        <f t="shared" si="4"/>
        <v>204116640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108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41306511</v>
      </c>
      <c r="C27" s="21">
        <v>0</v>
      </c>
      <c r="D27" s="103">
        <v>148043796</v>
      </c>
      <c r="E27" s="104">
        <v>130920596</v>
      </c>
      <c r="F27" s="104">
        <v>8501961</v>
      </c>
      <c r="G27" s="104">
        <v>11083656</v>
      </c>
      <c r="H27" s="104">
        <v>5889517</v>
      </c>
      <c r="I27" s="104">
        <v>25475134</v>
      </c>
      <c r="J27" s="104">
        <v>11694327</v>
      </c>
      <c r="K27" s="104">
        <v>2713611</v>
      </c>
      <c r="L27" s="104">
        <v>6462763</v>
      </c>
      <c r="M27" s="104">
        <v>20870701</v>
      </c>
      <c r="N27" s="104">
        <v>73989</v>
      </c>
      <c r="O27" s="104">
        <v>6053672</v>
      </c>
      <c r="P27" s="104">
        <v>9540379</v>
      </c>
      <c r="Q27" s="104">
        <v>15668040</v>
      </c>
      <c r="R27" s="104">
        <v>4525223</v>
      </c>
      <c r="S27" s="104">
        <v>8121230</v>
      </c>
      <c r="T27" s="104">
        <v>0</v>
      </c>
      <c r="U27" s="104">
        <v>12646453</v>
      </c>
      <c r="V27" s="104">
        <v>74660328</v>
      </c>
      <c r="W27" s="104">
        <v>130920596</v>
      </c>
      <c r="X27" s="104">
        <v>-56260268</v>
      </c>
      <c r="Y27" s="105">
        <v>-42.97</v>
      </c>
      <c r="Z27" s="106">
        <v>130920596</v>
      </c>
    </row>
    <row r="28" spans="1:26" ht="12.75">
      <c r="A28" s="107" t="s">
        <v>47</v>
      </c>
      <c r="B28" s="18">
        <v>34042927</v>
      </c>
      <c r="C28" s="18">
        <v>0</v>
      </c>
      <c r="D28" s="58">
        <v>67260000</v>
      </c>
      <c r="E28" s="59">
        <v>81260000</v>
      </c>
      <c r="F28" s="59">
        <v>8501961</v>
      </c>
      <c r="G28" s="59">
        <v>9493972</v>
      </c>
      <c r="H28" s="59">
        <v>4187519</v>
      </c>
      <c r="I28" s="59">
        <v>22183452</v>
      </c>
      <c r="J28" s="59">
        <v>10684370</v>
      </c>
      <c r="K28" s="59">
        <v>2713611</v>
      </c>
      <c r="L28" s="59">
        <v>5023922</v>
      </c>
      <c r="M28" s="59">
        <v>18421903</v>
      </c>
      <c r="N28" s="59">
        <v>0</v>
      </c>
      <c r="O28" s="59">
        <v>5623663</v>
      </c>
      <c r="P28" s="59">
        <v>5389434</v>
      </c>
      <c r="Q28" s="59">
        <v>11013097</v>
      </c>
      <c r="R28" s="59">
        <v>3449824</v>
      </c>
      <c r="S28" s="59">
        <v>2999413</v>
      </c>
      <c r="T28" s="59">
        <v>0</v>
      </c>
      <c r="U28" s="59">
        <v>6449237</v>
      </c>
      <c r="V28" s="59">
        <v>58067689</v>
      </c>
      <c r="W28" s="59">
        <v>81260000</v>
      </c>
      <c r="X28" s="59">
        <v>-23192311</v>
      </c>
      <c r="Y28" s="60">
        <v>-28.54</v>
      </c>
      <c r="Z28" s="61">
        <v>81260000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34042927</v>
      </c>
      <c r="C32" s="21">
        <f>SUM(C28:C31)</f>
        <v>0</v>
      </c>
      <c r="D32" s="103">
        <f aca="true" t="shared" si="5" ref="D32:Z32">SUM(D28:D31)</f>
        <v>67260000</v>
      </c>
      <c r="E32" s="104">
        <f t="shared" si="5"/>
        <v>81260000</v>
      </c>
      <c r="F32" s="104">
        <f t="shared" si="5"/>
        <v>8501961</v>
      </c>
      <c r="G32" s="104">
        <f t="shared" si="5"/>
        <v>9493972</v>
      </c>
      <c r="H32" s="104">
        <f t="shared" si="5"/>
        <v>4187519</v>
      </c>
      <c r="I32" s="104">
        <f t="shared" si="5"/>
        <v>22183452</v>
      </c>
      <c r="J32" s="104">
        <f t="shared" si="5"/>
        <v>10684370</v>
      </c>
      <c r="K32" s="104">
        <f t="shared" si="5"/>
        <v>2713611</v>
      </c>
      <c r="L32" s="104">
        <f t="shared" si="5"/>
        <v>5023922</v>
      </c>
      <c r="M32" s="104">
        <f t="shared" si="5"/>
        <v>18421903</v>
      </c>
      <c r="N32" s="104">
        <f t="shared" si="5"/>
        <v>0</v>
      </c>
      <c r="O32" s="104">
        <f t="shared" si="5"/>
        <v>5623663</v>
      </c>
      <c r="P32" s="104">
        <f t="shared" si="5"/>
        <v>5389434</v>
      </c>
      <c r="Q32" s="104">
        <f t="shared" si="5"/>
        <v>11013097</v>
      </c>
      <c r="R32" s="104">
        <f t="shared" si="5"/>
        <v>3449824</v>
      </c>
      <c r="S32" s="104">
        <f t="shared" si="5"/>
        <v>2999413</v>
      </c>
      <c r="T32" s="104">
        <f t="shared" si="5"/>
        <v>0</v>
      </c>
      <c r="U32" s="104">
        <f t="shared" si="5"/>
        <v>6449237</v>
      </c>
      <c r="V32" s="104">
        <f t="shared" si="5"/>
        <v>58067689</v>
      </c>
      <c r="W32" s="104">
        <f t="shared" si="5"/>
        <v>81260000</v>
      </c>
      <c r="X32" s="104">
        <f t="shared" si="5"/>
        <v>-23192311</v>
      </c>
      <c r="Y32" s="105">
        <f>+IF(W32&lt;&gt;0,(X32/W32)*100,0)</f>
        <v>-28.540870046763477</v>
      </c>
      <c r="Z32" s="106">
        <f t="shared" si="5"/>
        <v>81260000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680765490</v>
      </c>
      <c r="C35" s="18">
        <v>0</v>
      </c>
      <c r="D35" s="58">
        <v>-7326780</v>
      </c>
      <c r="E35" s="59">
        <v>73196041</v>
      </c>
      <c r="F35" s="59">
        <v>942262817</v>
      </c>
      <c r="G35" s="59">
        <v>29664300</v>
      </c>
      <c r="H35" s="59">
        <v>93190535</v>
      </c>
      <c r="I35" s="59">
        <v>1065117652</v>
      </c>
      <c r="J35" s="59">
        <v>22104043</v>
      </c>
      <c r="K35" s="59">
        <v>28230286</v>
      </c>
      <c r="L35" s="59">
        <v>144873339</v>
      </c>
      <c r="M35" s="59">
        <v>195207668</v>
      </c>
      <c r="N35" s="59">
        <v>32676112</v>
      </c>
      <c r="O35" s="59">
        <v>34595981</v>
      </c>
      <c r="P35" s="59">
        <v>95393186</v>
      </c>
      <c r="Q35" s="59">
        <v>162665279</v>
      </c>
      <c r="R35" s="59">
        <v>24113344</v>
      </c>
      <c r="S35" s="59">
        <v>29480817</v>
      </c>
      <c r="T35" s="59">
        <v>0</v>
      </c>
      <c r="U35" s="59">
        <v>53594161</v>
      </c>
      <c r="V35" s="59">
        <v>1476584760</v>
      </c>
      <c r="W35" s="59">
        <v>73196041</v>
      </c>
      <c r="X35" s="59">
        <v>1403388719</v>
      </c>
      <c r="Y35" s="60">
        <v>1917.3</v>
      </c>
      <c r="Z35" s="61">
        <v>73196041</v>
      </c>
    </row>
    <row r="36" spans="1:26" ht="12.75">
      <c r="A36" s="57" t="s">
        <v>53</v>
      </c>
      <c r="B36" s="18">
        <v>1517561749</v>
      </c>
      <c r="C36" s="18">
        <v>0</v>
      </c>
      <c r="D36" s="58">
        <v>148043796</v>
      </c>
      <c r="E36" s="59">
        <v>130920596</v>
      </c>
      <c r="F36" s="59">
        <v>1554983436</v>
      </c>
      <c r="G36" s="59">
        <v>11083656</v>
      </c>
      <c r="H36" s="59">
        <v>5889517</v>
      </c>
      <c r="I36" s="59">
        <v>1571956609</v>
      </c>
      <c r="J36" s="59">
        <v>11694327</v>
      </c>
      <c r="K36" s="59">
        <v>2713611</v>
      </c>
      <c r="L36" s="59">
        <v>6462763</v>
      </c>
      <c r="M36" s="59">
        <v>20870701</v>
      </c>
      <c r="N36" s="59">
        <v>73989</v>
      </c>
      <c r="O36" s="59">
        <v>6053672</v>
      </c>
      <c r="P36" s="59">
        <v>9540379</v>
      </c>
      <c r="Q36" s="59">
        <v>15668040</v>
      </c>
      <c r="R36" s="59">
        <v>4525223</v>
      </c>
      <c r="S36" s="59">
        <v>8121230</v>
      </c>
      <c r="T36" s="59">
        <v>0</v>
      </c>
      <c r="U36" s="59">
        <v>12646453</v>
      </c>
      <c r="V36" s="59">
        <v>1621141803</v>
      </c>
      <c r="W36" s="59">
        <v>130920596</v>
      </c>
      <c r="X36" s="59">
        <v>1490221207</v>
      </c>
      <c r="Y36" s="60">
        <v>1138.26</v>
      </c>
      <c r="Z36" s="61">
        <v>130920596</v>
      </c>
    </row>
    <row r="37" spans="1:26" ht="12.75">
      <c r="A37" s="57" t="s">
        <v>54</v>
      </c>
      <c r="B37" s="18">
        <v>918727164</v>
      </c>
      <c r="C37" s="18">
        <v>0</v>
      </c>
      <c r="D37" s="58">
        <v>0</v>
      </c>
      <c r="E37" s="59">
        <v>0</v>
      </c>
      <c r="F37" s="59">
        <v>1082764573</v>
      </c>
      <c r="G37" s="59">
        <v>21410371</v>
      </c>
      <c r="H37" s="59">
        <v>76083070</v>
      </c>
      <c r="I37" s="59">
        <v>1180258014</v>
      </c>
      <c r="J37" s="59">
        <v>20779661</v>
      </c>
      <c r="K37" s="59">
        <v>11531712</v>
      </c>
      <c r="L37" s="59">
        <v>145149916</v>
      </c>
      <c r="M37" s="59">
        <v>177461289</v>
      </c>
      <c r="N37" s="59">
        <v>22418192</v>
      </c>
      <c r="O37" s="59">
        <v>31674292</v>
      </c>
      <c r="P37" s="59">
        <v>98633497</v>
      </c>
      <c r="Q37" s="59">
        <v>152725981</v>
      </c>
      <c r="R37" s="59">
        <v>21250280</v>
      </c>
      <c r="S37" s="59">
        <v>40237892</v>
      </c>
      <c r="T37" s="59">
        <v>0</v>
      </c>
      <c r="U37" s="59">
        <v>61488172</v>
      </c>
      <c r="V37" s="59">
        <v>1571933456</v>
      </c>
      <c r="W37" s="59">
        <v>0</v>
      </c>
      <c r="X37" s="59">
        <v>1571933456</v>
      </c>
      <c r="Y37" s="60">
        <v>0</v>
      </c>
      <c r="Z37" s="61">
        <v>0</v>
      </c>
    </row>
    <row r="38" spans="1:26" ht="12.75">
      <c r="A38" s="57" t="s">
        <v>55</v>
      </c>
      <c r="B38" s="18">
        <v>377869731</v>
      </c>
      <c r="C38" s="18">
        <v>0</v>
      </c>
      <c r="D38" s="58">
        <v>0</v>
      </c>
      <c r="E38" s="59">
        <v>0</v>
      </c>
      <c r="F38" s="59">
        <v>377869731</v>
      </c>
      <c r="G38" s="59">
        <v>0</v>
      </c>
      <c r="H38" s="59">
        <v>0</v>
      </c>
      <c r="I38" s="59">
        <v>377869731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377869731</v>
      </c>
      <c r="W38" s="59">
        <v>0</v>
      </c>
      <c r="X38" s="59">
        <v>377869731</v>
      </c>
      <c r="Y38" s="60">
        <v>0</v>
      </c>
      <c r="Z38" s="61">
        <v>0</v>
      </c>
    </row>
    <row r="39" spans="1:26" ht="12.75">
      <c r="A39" s="57" t="s">
        <v>56</v>
      </c>
      <c r="B39" s="18">
        <v>1042555985</v>
      </c>
      <c r="C39" s="18">
        <v>0</v>
      </c>
      <c r="D39" s="58">
        <v>0</v>
      </c>
      <c r="E39" s="59">
        <v>63399623</v>
      </c>
      <c r="F39" s="59">
        <v>1011002586</v>
      </c>
      <c r="G39" s="59">
        <v>9214</v>
      </c>
      <c r="H39" s="59">
        <v>991991</v>
      </c>
      <c r="I39" s="59">
        <v>1012003791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-1423963</v>
      </c>
      <c r="Q39" s="59">
        <v>-1423963</v>
      </c>
      <c r="R39" s="59">
        <v>0</v>
      </c>
      <c r="S39" s="59">
        <v>0</v>
      </c>
      <c r="T39" s="59">
        <v>0</v>
      </c>
      <c r="U39" s="59">
        <v>0</v>
      </c>
      <c r="V39" s="59">
        <v>1010579828</v>
      </c>
      <c r="W39" s="59">
        <v>63399623</v>
      </c>
      <c r="X39" s="59">
        <v>947180205</v>
      </c>
      <c r="Y39" s="60">
        <v>1493.98</v>
      </c>
      <c r="Z39" s="61">
        <v>63399623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668138663</v>
      </c>
      <c r="C42" s="18">
        <v>0</v>
      </c>
      <c r="D42" s="58">
        <v>-218691060</v>
      </c>
      <c r="E42" s="59">
        <v>-188768946</v>
      </c>
      <c r="F42" s="59">
        <v>128126112</v>
      </c>
      <c r="G42" s="59">
        <v>-11976651</v>
      </c>
      <c r="H42" s="59">
        <v>32193613</v>
      </c>
      <c r="I42" s="59">
        <v>148343074</v>
      </c>
      <c r="J42" s="59">
        <v>282522897</v>
      </c>
      <c r="K42" s="59">
        <v>9880672</v>
      </c>
      <c r="L42" s="59">
        <v>89322088</v>
      </c>
      <c r="M42" s="59">
        <v>381725657</v>
      </c>
      <c r="N42" s="59">
        <v>459657797</v>
      </c>
      <c r="O42" s="59">
        <v>-14706911</v>
      </c>
      <c r="P42" s="59">
        <v>66198954</v>
      </c>
      <c r="Q42" s="59">
        <v>511149840</v>
      </c>
      <c r="R42" s="59">
        <v>-32116487</v>
      </c>
      <c r="S42" s="59">
        <v>-14126253</v>
      </c>
      <c r="T42" s="59">
        <v>0</v>
      </c>
      <c r="U42" s="59">
        <v>-46242740</v>
      </c>
      <c r="V42" s="59">
        <v>994975831</v>
      </c>
      <c r="W42" s="59">
        <v>-188768946</v>
      </c>
      <c r="X42" s="59">
        <v>1183744777</v>
      </c>
      <c r="Y42" s="60">
        <v>-627.09</v>
      </c>
      <c r="Z42" s="61">
        <v>-188768946</v>
      </c>
    </row>
    <row r="43" spans="1:26" ht="12.75">
      <c r="A43" s="57" t="s">
        <v>59</v>
      </c>
      <c r="B43" s="18">
        <v>-56635328</v>
      </c>
      <c r="C43" s="18">
        <v>0</v>
      </c>
      <c r="D43" s="58">
        <v>-126095796</v>
      </c>
      <c r="E43" s="59">
        <v>-108972596</v>
      </c>
      <c r="F43" s="59">
        <v>-9559522</v>
      </c>
      <c r="G43" s="59">
        <v>-13665970</v>
      </c>
      <c r="H43" s="59">
        <v>-6771948</v>
      </c>
      <c r="I43" s="59">
        <v>-29997440</v>
      </c>
      <c r="J43" s="59">
        <v>-12550933</v>
      </c>
      <c r="K43" s="59">
        <v>-3120653</v>
      </c>
      <c r="L43" s="59">
        <v>-7099259</v>
      </c>
      <c r="M43" s="59">
        <v>-22770845</v>
      </c>
      <c r="N43" s="59">
        <v>-73989</v>
      </c>
      <c r="O43" s="59">
        <v>-6437325</v>
      </c>
      <c r="P43" s="59">
        <v>-10774634</v>
      </c>
      <c r="Q43" s="59">
        <v>-17285948</v>
      </c>
      <c r="R43" s="59">
        <v>-4802167</v>
      </c>
      <c r="S43" s="59">
        <v>-8995853</v>
      </c>
      <c r="T43" s="59">
        <v>0</v>
      </c>
      <c r="U43" s="59">
        <v>-13798020</v>
      </c>
      <c r="V43" s="59">
        <v>-83852253</v>
      </c>
      <c r="W43" s="59">
        <v>-108972596</v>
      </c>
      <c r="X43" s="59">
        <v>25120343</v>
      </c>
      <c r="Y43" s="60">
        <v>-23.05</v>
      </c>
      <c r="Z43" s="61">
        <v>-108972596</v>
      </c>
    </row>
    <row r="44" spans="1:26" ht="12.75">
      <c r="A44" s="57" t="s">
        <v>60</v>
      </c>
      <c r="B44" s="18">
        <v>46479706</v>
      </c>
      <c r="C44" s="18">
        <v>0</v>
      </c>
      <c r="D44" s="58">
        <v>-11235582</v>
      </c>
      <c r="E44" s="59">
        <v>-11235582</v>
      </c>
      <c r="F44" s="59">
        <v>11284173</v>
      </c>
      <c r="G44" s="59">
        <v>-11269656</v>
      </c>
      <c r="H44" s="59">
        <v>-292620</v>
      </c>
      <c r="I44" s="59">
        <v>-278103</v>
      </c>
      <c r="J44" s="59">
        <v>246237</v>
      </c>
      <c r="K44" s="59">
        <v>92196</v>
      </c>
      <c r="L44" s="59">
        <v>-26313</v>
      </c>
      <c r="M44" s="59">
        <v>312120</v>
      </c>
      <c r="N44" s="59">
        <v>-25339</v>
      </c>
      <c r="O44" s="59">
        <v>43959</v>
      </c>
      <c r="P44" s="59">
        <v>-18157</v>
      </c>
      <c r="Q44" s="59">
        <v>463</v>
      </c>
      <c r="R44" s="59">
        <v>-34480</v>
      </c>
      <c r="S44" s="59">
        <v>-300</v>
      </c>
      <c r="T44" s="59">
        <v>300</v>
      </c>
      <c r="U44" s="59">
        <v>-34480</v>
      </c>
      <c r="V44" s="59">
        <v>0</v>
      </c>
      <c r="W44" s="59">
        <v>-11235582</v>
      </c>
      <c r="X44" s="59">
        <v>11235582</v>
      </c>
      <c r="Y44" s="60">
        <v>-100</v>
      </c>
      <c r="Z44" s="61">
        <v>-11235582</v>
      </c>
    </row>
    <row r="45" spans="1:26" ht="12.75">
      <c r="A45" s="68" t="s">
        <v>61</v>
      </c>
      <c r="B45" s="21">
        <v>633827572</v>
      </c>
      <c r="C45" s="21">
        <v>0</v>
      </c>
      <c r="D45" s="103">
        <v>-356022438</v>
      </c>
      <c r="E45" s="104">
        <v>-308977124</v>
      </c>
      <c r="F45" s="104">
        <v>165050044</v>
      </c>
      <c r="G45" s="104">
        <f>+F45+G42+G43+G44+G83</f>
        <v>128137767</v>
      </c>
      <c r="H45" s="104">
        <f>+G45+H42+H43+H44+H83</f>
        <v>153266812</v>
      </c>
      <c r="I45" s="104">
        <f>+H45</f>
        <v>153266812</v>
      </c>
      <c r="J45" s="104">
        <f>+H45+J42+J43+J44+J83</f>
        <v>423485013</v>
      </c>
      <c r="K45" s="104">
        <f>+J45+K42+K43+K44+K83</f>
        <v>430337228</v>
      </c>
      <c r="L45" s="104">
        <f>+K45+L42+L43+L44+L83</f>
        <v>512533744</v>
      </c>
      <c r="M45" s="104">
        <f>+L45</f>
        <v>512533744</v>
      </c>
      <c r="N45" s="104">
        <f>+L45+N42+N43+N44+N83</f>
        <v>972092213</v>
      </c>
      <c r="O45" s="104">
        <f>+N45+O42+O43+O44+O83</f>
        <v>950991936</v>
      </c>
      <c r="P45" s="104">
        <f>+O45+P42+P43+P44+P83</f>
        <v>1006398099</v>
      </c>
      <c r="Q45" s="104">
        <f>+P45</f>
        <v>1006398099</v>
      </c>
      <c r="R45" s="104">
        <f>+P45+R42+R43+R44+R83</f>
        <v>969444965</v>
      </c>
      <c r="S45" s="104">
        <f>+R45+S42+S43+S44+S83</f>
        <v>946322559</v>
      </c>
      <c r="T45" s="104">
        <f>+S45+T42+T43+T44+T83</f>
        <v>946322859</v>
      </c>
      <c r="U45" s="104">
        <f>+T45</f>
        <v>946322859</v>
      </c>
      <c r="V45" s="104">
        <f>+U45</f>
        <v>946322859</v>
      </c>
      <c r="W45" s="104">
        <f>+W83+W42+W43+W44</f>
        <v>-308977124</v>
      </c>
      <c r="X45" s="104">
        <f>+V45-W45</f>
        <v>1255299983</v>
      </c>
      <c r="Y45" s="105">
        <f>+IF(W45&lt;&gt;0,+(X45/W45)*100,0)</f>
        <v>-406.27602676501067</v>
      </c>
      <c r="Z45" s="106">
        <v>-308977124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109</v>
      </c>
      <c r="B47" s="119" t="s">
        <v>95</v>
      </c>
      <c r="C47" s="119"/>
      <c r="D47" s="120" t="s">
        <v>96</v>
      </c>
      <c r="E47" s="121" t="s">
        <v>97</v>
      </c>
      <c r="F47" s="122"/>
      <c r="G47" s="122"/>
      <c r="H47" s="122"/>
      <c r="I47" s="123" t="s">
        <v>98</v>
      </c>
      <c r="J47" s="122"/>
      <c r="K47" s="122"/>
      <c r="L47" s="122"/>
      <c r="M47" s="123" t="s">
        <v>99</v>
      </c>
      <c r="N47" s="124"/>
      <c r="O47" s="124"/>
      <c r="P47" s="124"/>
      <c r="Q47" s="123" t="s">
        <v>100</v>
      </c>
      <c r="R47" s="124"/>
      <c r="S47" s="124"/>
      <c r="T47" s="124"/>
      <c r="U47" s="123" t="s">
        <v>101</v>
      </c>
      <c r="V47" s="123" t="s">
        <v>102</v>
      </c>
      <c r="W47" s="123" t="s">
        <v>103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110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192.11560864129729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2.898902615672562</v>
      </c>
      <c r="G59" s="10">
        <f t="shared" si="7"/>
        <v>30.477505495138978</v>
      </c>
      <c r="H59" s="10">
        <f t="shared" si="7"/>
        <v>154.3440889686585</v>
      </c>
      <c r="I59" s="10">
        <f t="shared" si="7"/>
        <v>63.972285843097985</v>
      </c>
      <c r="J59" s="10">
        <f t="shared" si="7"/>
        <v>1422.3413302582262</v>
      </c>
      <c r="K59" s="10">
        <f t="shared" si="7"/>
        <v>112.19039019531539</v>
      </c>
      <c r="L59" s="10">
        <f t="shared" si="7"/>
        <v>47.407867512006945</v>
      </c>
      <c r="M59" s="10">
        <f t="shared" si="7"/>
        <v>461.75593902402284</v>
      </c>
      <c r="N59" s="10">
        <f t="shared" si="7"/>
        <v>1792.283907544749</v>
      </c>
      <c r="O59" s="10">
        <f t="shared" si="7"/>
        <v>77.02724428598577</v>
      </c>
      <c r="P59" s="10">
        <f t="shared" si="7"/>
        <v>70.1757601062009</v>
      </c>
      <c r="Q59" s="10">
        <f t="shared" si="7"/>
        <v>648.3515845965587</v>
      </c>
      <c r="R59" s="10">
        <f t="shared" si="7"/>
        <v>26.388500485815698</v>
      </c>
      <c r="S59" s="10">
        <f t="shared" si="7"/>
        <v>65.9918659405287</v>
      </c>
      <c r="T59" s="10">
        <f t="shared" si="7"/>
        <v>0</v>
      </c>
      <c r="U59" s="10">
        <f t="shared" si="7"/>
        <v>46.1901832131722</v>
      </c>
      <c r="V59" s="10">
        <f t="shared" si="7"/>
        <v>327.1188183231213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67.79667884969307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40.02686832136616</v>
      </c>
      <c r="G62" s="13">
        <f t="shared" si="7"/>
        <v>59.41625614739663</v>
      </c>
      <c r="H62" s="13">
        <f t="shared" si="7"/>
        <v>142.94009436617446</v>
      </c>
      <c r="I62" s="13">
        <f t="shared" si="7"/>
        <v>83.20837356917774</v>
      </c>
      <c r="J62" s="13">
        <f t="shared" si="7"/>
        <v>74.40652971541184</v>
      </c>
      <c r="K62" s="13">
        <f t="shared" si="7"/>
        <v>72.21171775622025</v>
      </c>
      <c r="L62" s="13">
        <f t="shared" si="7"/>
        <v>32.78380940050812</v>
      </c>
      <c r="M62" s="13">
        <f t="shared" si="7"/>
        <v>59.538601805941006</v>
      </c>
      <c r="N62" s="13">
        <f t="shared" si="7"/>
        <v>56.859468507545586</v>
      </c>
      <c r="O62" s="13">
        <f t="shared" si="7"/>
        <v>49.595648336148514</v>
      </c>
      <c r="P62" s="13">
        <f t="shared" si="7"/>
        <v>81.39298177375626</v>
      </c>
      <c r="Q62" s="13">
        <f t="shared" si="7"/>
        <v>61.916019256410124</v>
      </c>
      <c r="R62" s="13">
        <f t="shared" si="7"/>
        <v>3.542934080829224</v>
      </c>
      <c r="S62" s="13">
        <f t="shared" si="7"/>
        <v>83.95444411379503</v>
      </c>
      <c r="T62" s="13">
        <f t="shared" si="7"/>
        <v>0</v>
      </c>
      <c r="U62" s="13">
        <f t="shared" si="7"/>
        <v>40.30083263174139</v>
      </c>
      <c r="V62" s="13">
        <f t="shared" si="7"/>
        <v>62.1174362773293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6.682465688519</v>
      </c>
      <c r="G63" s="13">
        <f t="shared" si="7"/>
        <v>52.9410985249521</v>
      </c>
      <c r="H63" s="13">
        <f t="shared" si="7"/>
        <v>103.82733780184851</v>
      </c>
      <c r="I63" s="13">
        <f t="shared" si="7"/>
        <v>54.53238366318236</v>
      </c>
      <c r="J63" s="13">
        <f t="shared" si="7"/>
        <v>65.4671871091011</v>
      </c>
      <c r="K63" s="13">
        <f t="shared" si="7"/>
        <v>110.99288579397233</v>
      </c>
      <c r="L63" s="13">
        <f t="shared" si="7"/>
        <v>50.524342648988366</v>
      </c>
      <c r="M63" s="13">
        <f t="shared" si="7"/>
        <v>75.67637979851165</v>
      </c>
      <c r="N63" s="13">
        <f t="shared" si="7"/>
        <v>73.67722413552843</v>
      </c>
      <c r="O63" s="13">
        <f t="shared" si="7"/>
        <v>67.74061998874292</v>
      </c>
      <c r="P63" s="13">
        <f t="shared" si="7"/>
        <v>65.99224908592842</v>
      </c>
      <c r="Q63" s="13">
        <f t="shared" si="7"/>
        <v>69.13392407551994</v>
      </c>
      <c r="R63" s="13">
        <f t="shared" si="7"/>
        <v>7.112854583675839</v>
      </c>
      <c r="S63" s="13">
        <f t="shared" si="7"/>
        <v>66.21390088854243</v>
      </c>
      <c r="T63" s="13">
        <f t="shared" si="7"/>
        <v>0</v>
      </c>
      <c r="U63" s="13">
        <f t="shared" si="7"/>
        <v>36.66337773610914</v>
      </c>
      <c r="V63" s="13">
        <f t="shared" si="7"/>
        <v>61.03540618309228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149.02337269580357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114.3936516460272</v>
      </c>
      <c r="G64" s="13">
        <f t="shared" si="7"/>
        <v>59.90948940044471</v>
      </c>
      <c r="H64" s="13">
        <f t="shared" si="7"/>
        <v>77.09708353638005</v>
      </c>
      <c r="I64" s="13">
        <f t="shared" si="7"/>
        <v>83.02519005605376</v>
      </c>
      <c r="J64" s="13">
        <f t="shared" si="7"/>
        <v>76.31402901739935</v>
      </c>
      <c r="K64" s="13">
        <f t="shared" si="7"/>
        <v>81.83143057173913</v>
      </c>
      <c r="L64" s="13">
        <f t="shared" si="7"/>
        <v>50.61583456045275</v>
      </c>
      <c r="M64" s="13">
        <f t="shared" si="7"/>
        <v>69.51331412499073</v>
      </c>
      <c r="N64" s="13">
        <f t="shared" si="7"/>
        <v>75.17472113782969</v>
      </c>
      <c r="O64" s="13">
        <f t="shared" si="7"/>
        <v>72.19194031197821</v>
      </c>
      <c r="P64" s="13">
        <f t="shared" si="7"/>
        <v>71.55967053939614</v>
      </c>
      <c r="Q64" s="13">
        <f t="shared" si="7"/>
        <v>72.97065333896869</v>
      </c>
      <c r="R64" s="13">
        <f t="shared" si="7"/>
        <v>10.575726758338652</v>
      </c>
      <c r="S64" s="13">
        <f t="shared" si="7"/>
        <v>69.15753392750611</v>
      </c>
      <c r="T64" s="13">
        <f t="shared" si="7"/>
        <v>0</v>
      </c>
      <c r="U64" s="13">
        <f t="shared" si="7"/>
        <v>39.86574565154247</v>
      </c>
      <c r="V64" s="13">
        <f t="shared" si="7"/>
        <v>68.62177855738183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10.60415451821582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313279350</v>
      </c>
      <c r="C68" s="18">
        <v>0</v>
      </c>
      <c r="D68" s="19">
        <v>330809136</v>
      </c>
      <c r="E68" s="20">
        <v>330809136</v>
      </c>
      <c r="F68" s="20">
        <v>25258972</v>
      </c>
      <c r="G68" s="20">
        <v>27182661</v>
      </c>
      <c r="H68" s="20">
        <v>27144840</v>
      </c>
      <c r="I68" s="20">
        <v>79586473</v>
      </c>
      <c r="J68" s="20">
        <v>21134874</v>
      </c>
      <c r="K68" s="20">
        <v>25514171</v>
      </c>
      <c r="L68" s="20">
        <v>27472014</v>
      </c>
      <c r="M68" s="20">
        <v>74121059</v>
      </c>
      <c r="N68" s="20">
        <v>27465871</v>
      </c>
      <c r="O68" s="20">
        <v>25825452</v>
      </c>
      <c r="P68" s="20">
        <v>28822354</v>
      </c>
      <c r="Q68" s="20">
        <v>82113677</v>
      </c>
      <c r="R68" s="20">
        <v>27434272</v>
      </c>
      <c r="S68" s="20">
        <v>27434272</v>
      </c>
      <c r="T68" s="20">
        <v>0</v>
      </c>
      <c r="U68" s="20">
        <v>54868544</v>
      </c>
      <c r="V68" s="20">
        <v>290689753</v>
      </c>
      <c r="W68" s="20">
        <v>330809136</v>
      </c>
      <c r="X68" s="20">
        <v>0</v>
      </c>
      <c r="Y68" s="19">
        <v>0</v>
      </c>
      <c r="Z68" s="22">
        <v>330809136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156460850</v>
      </c>
      <c r="C71" s="18">
        <v>0</v>
      </c>
      <c r="D71" s="19">
        <v>149471268</v>
      </c>
      <c r="E71" s="20">
        <v>149471268</v>
      </c>
      <c r="F71" s="20">
        <v>12322318</v>
      </c>
      <c r="G71" s="20">
        <v>8900719</v>
      </c>
      <c r="H71" s="20">
        <v>12453403</v>
      </c>
      <c r="I71" s="20">
        <v>33676440</v>
      </c>
      <c r="J71" s="20">
        <v>12011427</v>
      </c>
      <c r="K71" s="20">
        <v>14461045</v>
      </c>
      <c r="L71" s="20">
        <v>13524737</v>
      </c>
      <c r="M71" s="20">
        <v>39997209</v>
      </c>
      <c r="N71" s="20">
        <v>11641106</v>
      </c>
      <c r="O71" s="20">
        <v>13243670</v>
      </c>
      <c r="P71" s="20">
        <v>11399661</v>
      </c>
      <c r="Q71" s="20">
        <v>36284437</v>
      </c>
      <c r="R71" s="20">
        <v>14925567</v>
      </c>
      <c r="S71" s="20">
        <v>12567860</v>
      </c>
      <c r="T71" s="20">
        <v>0</v>
      </c>
      <c r="U71" s="20">
        <v>27493427</v>
      </c>
      <c r="V71" s="20">
        <v>137451513</v>
      </c>
      <c r="W71" s="20">
        <v>149471268</v>
      </c>
      <c r="X71" s="20">
        <v>0</v>
      </c>
      <c r="Y71" s="19">
        <v>0</v>
      </c>
      <c r="Z71" s="22">
        <v>149471268</v>
      </c>
    </row>
    <row r="72" spans="1:26" ht="12.75" hidden="1">
      <c r="A72" s="38" t="s">
        <v>68</v>
      </c>
      <c r="B72" s="18">
        <v>42318014</v>
      </c>
      <c r="C72" s="18">
        <v>0</v>
      </c>
      <c r="D72" s="19">
        <v>42039600</v>
      </c>
      <c r="E72" s="20">
        <v>42039600</v>
      </c>
      <c r="F72" s="20">
        <v>3765212</v>
      </c>
      <c r="G72" s="20">
        <v>3773369</v>
      </c>
      <c r="H72" s="20">
        <v>3776646</v>
      </c>
      <c r="I72" s="20">
        <v>11315227</v>
      </c>
      <c r="J72" s="20">
        <v>3769357</v>
      </c>
      <c r="K72" s="20">
        <v>3770484</v>
      </c>
      <c r="L72" s="20">
        <v>3764237</v>
      </c>
      <c r="M72" s="20">
        <v>11304078</v>
      </c>
      <c r="N72" s="20">
        <v>3767475</v>
      </c>
      <c r="O72" s="20">
        <v>3766520</v>
      </c>
      <c r="P72" s="20">
        <v>3777877</v>
      </c>
      <c r="Q72" s="20">
        <v>11311872</v>
      </c>
      <c r="R72" s="20">
        <v>3765155</v>
      </c>
      <c r="S72" s="20">
        <v>3765155</v>
      </c>
      <c r="T72" s="20">
        <v>0</v>
      </c>
      <c r="U72" s="20">
        <v>7530310</v>
      </c>
      <c r="V72" s="20">
        <v>41461487</v>
      </c>
      <c r="W72" s="20">
        <v>42039600</v>
      </c>
      <c r="X72" s="20">
        <v>0</v>
      </c>
      <c r="Y72" s="19">
        <v>0</v>
      </c>
      <c r="Z72" s="22">
        <v>42039600</v>
      </c>
    </row>
    <row r="73" spans="1:26" ht="12.75" hidden="1">
      <c r="A73" s="38" t="s">
        <v>69</v>
      </c>
      <c r="B73" s="18">
        <v>37052722</v>
      </c>
      <c r="C73" s="18">
        <v>0</v>
      </c>
      <c r="D73" s="19">
        <v>34213284</v>
      </c>
      <c r="E73" s="20">
        <v>34213284</v>
      </c>
      <c r="F73" s="20">
        <v>3054020</v>
      </c>
      <c r="G73" s="20">
        <v>3292874</v>
      </c>
      <c r="H73" s="20">
        <v>3320254</v>
      </c>
      <c r="I73" s="20">
        <v>9667148</v>
      </c>
      <c r="J73" s="20">
        <v>3315528</v>
      </c>
      <c r="K73" s="20">
        <v>3272349</v>
      </c>
      <c r="L73" s="20">
        <v>3326218</v>
      </c>
      <c r="M73" s="20">
        <v>9914095</v>
      </c>
      <c r="N73" s="20">
        <v>3303693</v>
      </c>
      <c r="O73" s="20">
        <v>3323950</v>
      </c>
      <c r="P73" s="20">
        <v>3326164</v>
      </c>
      <c r="Q73" s="20">
        <v>9953807</v>
      </c>
      <c r="R73" s="20">
        <v>3327516</v>
      </c>
      <c r="S73" s="20">
        <v>3327315</v>
      </c>
      <c r="T73" s="20">
        <v>0</v>
      </c>
      <c r="U73" s="20">
        <v>6654831</v>
      </c>
      <c r="V73" s="20">
        <v>36189881</v>
      </c>
      <c r="W73" s="20">
        <v>34213284</v>
      </c>
      <c r="X73" s="20">
        <v>0</v>
      </c>
      <c r="Y73" s="19">
        <v>0</v>
      </c>
      <c r="Z73" s="22">
        <v>34213284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90882644</v>
      </c>
      <c r="C75" s="27">
        <v>0</v>
      </c>
      <c r="D75" s="28">
        <v>59812992</v>
      </c>
      <c r="E75" s="29">
        <v>59812992</v>
      </c>
      <c r="F75" s="29">
        <v>8349593</v>
      </c>
      <c r="G75" s="29">
        <v>8564936</v>
      </c>
      <c r="H75" s="29">
        <v>8718351</v>
      </c>
      <c r="I75" s="29">
        <v>25632880</v>
      </c>
      <c r="J75" s="29">
        <v>8489634</v>
      </c>
      <c r="K75" s="29">
        <v>8343529</v>
      </c>
      <c r="L75" s="29">
        <v>8595109</v>
      </c>
      <c r="M75" s="29">
        <v>25428272</v>
      </c>
      <c r="N75" s="29">
        <v>9186165</v>
      </c>
      <c r="O75" s="29">
        <v>9152862</v>
      </c>
      <c r="P75" s="29">
        <v>8915245</v>
      </c>
      <c r="Q75" s="29">
        <v>27254272</v>
      </c>
      <c r="R75" s="29">
        <v>0</v>
      </c>
      <c r="S75" s="29">
        <v>-240618</v>
      </c>
      <c r="T75" s="29">
        <v>0</v>
      </c>
      <c r="U75" s="29">
        <v>-240618</v>
      </c>
      <c r="V75" s="29">
        <v>78074806</v>
      </c>
      <c r="W75" s="29">
        <v>59812992</v>
      </c>
      <c r="X75" s="29">
        <v>0</v>
      </c>
      <c r="Y75" s="28">
        <v>0</v>
      </c>
      <c r="Z75" s="30">
        <v>59812992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601858530</v>
      </c>
      <c r="C77" s="18">
        <v>0</v>
      </c>
      <c r="D77" s="19">
        <v>0</v>
      </c>
      <c r="E77" s="20">
        <v>0</v>
      </c>
      <c r="F77" s="20">
        <v>732233</v>
      </c>
      <c r="G77" s="20">
        <v>8284597</v>
      </c>
      <c r="H77" s="20">
        <v>41896456</v>
      </c>
      <c r="I77" s="20">
        <v>50913286</v>
      </c>
      <c r="J77" s="20">
        <v>300610048</v>
      </c>
      <c r="K77" s="20">
        <v>28624448</v>
      </c>
      <c r="L77" s="20">
        <v>13023896</v>
      </c>
      <c r="M77" s="20">
        <v>342258392</v>
      </c>
      <c r="N77" s="20">
        <v>492266386</v>
      </c>
      <c r="O77" s="20">
        <v>19892634</v>
      </c>
      <c r="P77" s="20">
        <v>20226306</v>
      </c>
      <c r="Q77" s="20">
        <v>532385326</v>
      </c>
      <c r="R77" s="20">
        <v>7239493</v>
      </c>
      <c r="S77" s="20">
        <v>18104388</v>
      </c>
      <c r="T77" s="20">
        <v>0</v>
      </c>
      <c r="U77" s="20">
        <v>25343881</v>
      </c>
      <c r="V77" s="20">
        <v>950900885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106075260</v>
      </c>
      <c r="C80" s="18">
        <v>0</v>
      </c>
      <c r="D80" s="19">
        <v>0</v>
      </c>
      <c r="E80" s="20">
        <v>0</v>
      </c>
      <c r="F80" s="20">
        <v>4932238</v>
      </c>
      <c r="G80" s="20">
        <v>5288474</v>
      </c>
      <c r="H80" s="20">
        <v>17800906</v>
      </c>
      <c r="I80" s="20">
        <v>28021618</v>
      </c>
      <c r="J80" s="20">
        <v>8937286</v>
      </c>
      <c r="K80" s="20">
        <v>10442569</v>
      </c>
      <c r="L80" s="20">
        <v>4433924</v>
      </c>
      <c r="M80" s="20">
        <v>23813779</v>
      </c>
      <c r="N80" s="20">
        <v>6619071</v>
      </c>
      <c r="O80" s="20">
        <v>6568284</v>
      </c>
      <c r="P80" s="20">
        <v>9278524</v>
      </c>
      <c r="Q80" s="20">
        <v>22465879</v>
      </c>
      <c r="R80" s="20">
        <v>528803</v>
      </c>
      <c r="S80" s="20">
        <v>10551277</v>
      </c>
      <c r="T80" s="20">
        <v>0</v>
      </c>
      <c r="U80" s="20">
        <v>11080080</v>
      </c>
      <c r="V80" s="20">
        <v>85381356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251609</v>
      </c>
      <c r="G81" s="20">
        <v>1997663</v>
      </c>
      <c r="H81" s="20">
        <v>3921191</v>
      </c>
      <c r="I81" s="20">
        <v>6170463</v>
      </c>
      <c r="J81" s="20">
        <v>2467692</v>
      </c>
      <c r="K81" s="20">
        <v>4184969</v>
      </c>
      <c r="L81" s="20">
        <v>1901856</v>
      </c>
      <c r="M81" s="20">
        <v>8554517</v>
      </c>
      <c r="N81" s="20">
        <v>2775771</v>
      </c>
      <c r="O81" s="20">
        <v>2551464</v>
      </c>
      <c r="P81" s="20">
        <v>2493106</v>
      </c>
      <c r="Q81" s="20">
        <v>7820341</v>
      </c>
      <c r="R81" s="20">
        <v>267810</v>
      </c>
      <c r="S81" s="20">
        <v>2493056</v>
      </c>
      <c r="T81" s="20">
        <v>0</v>
      </c>
      <c r="U81" s="20">
        <v>2760866</v>
      </c>
      <c r="V81" s="20">
        <v>25306187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55217216</v>
      </c>
      <c r="C82" s="18">
        <v>0</v>
      </c>
      <c r="D82" s="19">
        <v>0</v>
      </c>
      <c r="E82" s="20">
        <v>0</v>
      </c>
      <c r="F82" s="20">
        <v>3493605</v>
      </c>
      <c r="G82" s="20">
        <v>1972744</v>
      </c>
      <c r="H82" s="20">
        <v>2559819</v>
      </c>
      <c r="I82" s="20">
        <v>8026168</v>
      </c>
      <c r="J82" s="20">
        <v>2530213</v>
      </c>
      <c r="K82" s="20">
        <v>2677810</v>
      </c>
      <c r="L82" s="20">
        <v>1683593</v>
      </c>
      <c r="M82" s="20">
        <v>6891616</v>
      </c>
      <c r="N82" s="20">
        <v>2483542</v>
      </c>
      <c r="O82" s="20">
        <v>2399624</v>
      </c>
      <c r="P82" s="20">
        <v>2380192</v>
      </c>
      <c r="Q82" s="20">
        <v>7263358</v>
      </c>
      <c r="R82" s="20">
        <v>351909</v>
      </c>
      <c r="S82" s="20">
        <v>2301089</v>
      </c>
      <c r="T82" s="20">
        <v>0</v>
      </c>
      <c r="U82" s="20">
        <v>2652998</v>
      </c>
      <c r="V82" s="20">
        <v>24834140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-24155469</v>
      </c>
      <c r="C83" s="18"/>
      <c r="D83" s="19"/>
      <c r="E83" s="20"/>
      <c r="F83" s="20">
        <v>35199281</v>
      </c>
      <c r="G83" s="20"/>
      <c r="H83" s="20"/>
      <c r="I83" s="20">
        <v>35199281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35199281</v>
      </c>
      <c r="W83" s="20"/>
      <c r="X83" s="20"/>
      <c r="Y83" s="19"/>
      <c r="Z83" s="22"/>
    </row>
    <row r="84" spans="1:26" ht="12.75" hidden="1">
      <c r="A84" s="39" t="s">
        <v>70</v>
      </c>
      <c r="B84" s="27">
        <v>9637336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71625503</v>
      </c>
      <c r="C5" s="18">
        <v>0</v>
      </c>
      <c r="D5" s="58">
        <v>61000036</v>
      </c>
      <c r="E5" s="59">
        <v>61000122</v>
      </c>
      <c r="F5" s="59">
        <v>9091763</v>
      </c>
      <c r="G5" s="59">
        <v>9091763</v>
      </c>
      <c r="H5" s="59">
        <v>9091763</v>
      </c>
      <c r="I5" s="59">
        <v>27275289</v>
      </c>
      <c r="J5" s="59">
        <v>5424982</v>
      </c>
      <c r="K5" s="59">
        <v>5395552</v>
      </c>
      <c r="L5" s="59">
        <v>0</v>
      </c>
      <c r="M5" s="59">
        <v>10820534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38095823</v>
      </c>
      <c r="W5" s="59">
        <v>61000122</v>
      </c>
      <c r="X5" s="59">
        <v>-22904299</v>
      </c>
      <c r="Y5" s="60">
        <v>-37.55</v>
      </c>
      <c r="Z5" s="61">
        <v>61000122</v>
      </c>
    </row>
    <row r="6" spans="1:26" ht="12.75">
      <c r="A6" s="57" t="s">
        <v>32</v>
      </c>
      <c r="B6" s="18">
        <v>261824174</v>
      </c>
      <c r="C6" s="18">
        <v>0</v>
      </c>
      <c r="D6" s="58">
        <v>265862060</v>
      </c>
      <c r="E6" s="59">
        <v>297306067</v>
      </c>
      <c r="F6" s="59">
        <v>805835</v>
      </c>
      <c r="G6" s="59">
        <v>805835</v>
      </c>
      <c r="H6" s="59">
        <v>805835</v>
      </c>
      <c r="I6" s="59">
        <v>2417505</v>
      </c>
      <c r="J6" s="59">
        <v>425758911</v>
      </c>
      <c r="K6" s="59">
        <v>965012513</v>
      </c>
      <c r="L6" s="59">
        <v>0</v>
      </c>
      <c r="M6" s="59">
        <v>1390771424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1393188929</v>
      </c>
      <c r="W6" s="59">
        <v>297306067</v>
      </c>
      <c r="X6" s="59">
        <v>1095882862</v>
      </c>
      <c r="Y6" s="60">
        <v>368.6</v>
      </c>
      <c r="Z6" s="61">
        <v>297306067</v>
      </c>
    </row>
    <row r="7" spans="1:26" ht="12.75">
      <c r="A7" s="57" t="s">
        <v>33</v>
      </c>
      <c r="B7" s="18">
        <v>-4786282</v>
      </c>
      <c r="C7" s="18">
        <v>0</v>
      </c>
      <c r="D7" s="58">
        <v>0</v>
      </c>
      <c r="E7" s="59">
        <v>2000000</v>
      </c>
      <c r="F7" s="59">
        <v>77712</v>
      </c>
      <c r="G7" s="59">
        <v>77712</v>
      </c>
      <c r="H7" s="59">
        <v>77712</v>
      </c>
      <c r="I7" s="59">
        <v>233136</v>
      </c>
      <c r="J7" s="59">
        <v>0</v>
      </c>
      <c r="K7" s="59">
        <v>3924</v>
      </c>
      <c r="L7" s="59">
        <v>0</v>
      </c>
      <c r="M7" s="59">
        <v>3924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237060</v>
      </c>
      <c r="W7" s="59">
        <v>2000000</v>
      </c>
      <c r="X7" s="59">
        <v>-1762940</v>
      </c>
      <c r="Y7" s="60">
        <v>-88.15</v>
      </c>
      <c r="Z7" s="61">
        <v>2000000</v>
      </c>
    </row>
    <row r="8" spans="1:26" ht="12.75">
      <c r="A8" s="57" t="s">
        <v>34</v>
      </c>
      <c r="B8" s="18">
        <v>119937439</v>
      </c>
      <c r="C8" s="18">
        <v>0</v>
      </c>
      <c r="D8" s="58">
        <v>132203000</v>
      </c>
      <c r="E8" s="59">
        <v>135203000</v>
      </c>
      <c r="F8" s="59">
        <v>81154000</v>
      </c>
      <c r="G8" s="59">
        <v>81154000</v>
      </c>
      <c r="H8" s="59">
        <v>81154000</v>
      </c>
      <c r="I8" s="59">
        <v>243462000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243462000</v>
      </c>
      <c r="W8" s="59">
        <v>135203000</v>
      </c>
      <c r="X8" s="59">
        <v>108259000</v>
      </c>
      <c r="Y8" s="60">
        <v>80.07</v>
      </c>
      <c r="Z8" s="61">
        <v>135203000</v>
      </c>
    </row>
    <row r="9" spans="1:26" ht="12.75">
      <c r="A9" s="57" t="s">
        <v>35</v>
      </c>
      <c r="B9" s="18">
        <v>67535896</v>
      </c>
      <c r="C9" s="18">
        <v>0</v>
      </c>
      <c r="D9" s="58">
        <v>63513468</v>
      </c>
      <c r="E9" s="59">
        <v>70073829</v>
      </c>
      <c r="F9" s="59">
        <v>-325170</v>
      </c>
      <c r="G9" s="59">
        <v>-325170</v>
      </c>
      <c r="H9" s="59">
        <v>-325170</v>
      </c>
      <c r="I9" s="59">
        <v>-975510</v>
      </c>
      <c r="J9" s="59">
        <v>5601713</v>
      </c>
      <c r="K9" s="59">
        <v>7313916</v>
      </c>
      <c r="L9" s="59">
        <v>0</v>
      </c>
      <c r="M9" s="59">
        <v>12915629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11940119</v>
      </c>
      <c r="W9" s="59">
        <v>70073829</v>
      </c>
      <c r="X9" s="59">
        <v>-58133710</v>
      </c>
      <c r="Y9" s="60">
        <v>-82.96</v>
      </c>
      <c r="Z9" s="61">
        <v>70073829</v>
      </c>
    </row>
    <row r="10" spans="1:26" ht="20.25">
      <c r="A10" s="62" t="s">
        <v>104</v>
      </c>
      <c r="B10" s="63">
        <f>SUM(B5:B9)</f>
        <v>516136730</v>
      </c>
      <c r="C10" s="63">
        <f>SUM(C5:C9)</f>
        <v>0</v>
      </c>
      <c r="D10" s="64">
        <f aca="true" t="shared" si="0" ref="D10:Z10">SUM(D5:D9)</f>
        <v>522578564</v>
      </c>
      <c r="E10" s="65">
        <f t="shared" si="0"/>
        <v>565583018</v>
      </c>
      <c r="F10" s="65">
        <f t="shared" si="0"/>
        <v>90804140</v>
      </c>
      <c r="G10" s="65">
        <f t="shared" si="0"/>
        <v>90804140</v>
      </c>
      <c r="H10" s="65">
        <f t="shared" si="0"/>
        <v>90804140</v>
      </c>
      <c r="I10" s="65">
        <f t="shared" si="0"/>
        <v>272412420</v>
      </c>
      <c r="J10" s="65">
        <f t="shared" si="0"/>
        <v>436785606</v>
      </c>
      <c r="K10" s="65">
        <f t="shared" si="0"/>
        <v>977725905</v>
      </c>
      <c r="L10" s="65">
        <f t="shared" si="0"/>
        <v>0</v>
      </c>
      <c r="M10" s="65">
        <f t="shared" si="0"/>
        <v>1414511511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1686923931</v>
      </c>
      <c r="W10" s="65">
        <f t="shared" si="0"/>
        <v>565583018</v>
      </c>
      <c r="X10" s="65">
        <f t="shared" si="0"/>
        <v>1121340913</v>
      </c>
      <c r="Y10" s="66">
        <f>+IF(W10&lt;&gt;0,(X10/W10)*100,0)</f>
        <v>198.26283274297322</v>
      </c>
      <c r="Z10" s="67">
        <f t="shared" si="0"/>
        <v>565583018</v>
      </c>
    </row>
    <row r="11" spans="1:26" ht="12.75">
      <c r="A11" s="57" t="s">
        <v>36</v>
      </c>
      <c r="B11" s="18">
        <v>185387848</v>
      </c>
      <c r="C11" s="18">
        <v>0</v>
      </c>
      <c r="D11" s="58">
        <v>193010760</v>
      </c>
      <c r="E11" s="59">
        <v>187530775</v>
      </c>
      <c r="F11" s="59">
        <v>0</v>
      </c>
      <c r="G11" s="59">
        <v>0</v>
      </c>
      <c r="H11" s="59">
        <v>0</v>
      </c>
      <c r="I11" s="59">
        <v>0</v>
      </c>
      <c r="J11" s="59">
        <v>319678</v>
      </c>
      <c r="K11" s="59">
        <v>0</v>
      </c>
      <c r="L11" s="59">
        <v>0</v>
      </c>
      <c r="M11" s="59">
        <v>319678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319678</v>
      </c>
      <c r="W11" s="59">
        <v>187530775</v>
      </c>
      <c r="X11" s="59">
        <v>-187211097</v>
      </c>
      <c r="Y11" s="60">
        <v>-99.83</v>
      </c>
      <c r="Z11" s="61">
        <v>187530775</v>
      </c>
    </row>
    <row r="12" spans="1:26" ht="12.75">
      <c r="A12" s="57" t="s">
        <v>37</v>
      </c>
      <c r="B12" s="18">
        <v>17398102</v>
      </c>
      <c r="C12" s="18">
        <v>0</v>
      </c>
      <c r="D12" s="58">
        <v>16500000</v>
      </c>
      <c r="E12" s="59">
        <v>16500000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16500000</v>
      </c>
      <c r="X12" s="59">
        <v>-16500000</v>
      </c>
      <c r="Y12" s="60">
        <v>-100</v>
      </c>
      <c r="Z12" s="61">
        <v>16500000</v>
      </c>
    </row>
    <row r="13" spans="1:26" ht="12.75">
      <c r="A13" s="57" t="s">
        <v>105</v>
      </c>
      <c r="B13" s="18">
        <v>36101566</v>
      </c>
      <c r="C13" s="18">
        <v>0</v>
      </c>
      <c r="D13" s="58">
        <v>50123000</v>
      </c>
      <c r="E13" s="59">
        <v>30000000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30000000</v>
      </c>
      <c r="X13" s="59">
        <v>-30000000</v>
      </c>
      <c r="Y13" s="60">
        <v>-100</v>
      </c>
      <c r="Z13" s="61">
        <v>30000000</v>
      </c>
    </row>
    <row r="14" spans="1:26" ht="12.75">
      <c r="A14" s="57" t="s">
        <v>38</v>
      </c>
      <c r="B14" s="18">
        <v>63977015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396911</v>
      </c>
      <c r="K14" s="59">
        <v>0</v>
      </c>
      <c r="L14" s="59">
        <v>0</v>
      </c>
      <c r="M14" s="59">
        <v>396911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396911</v>
      </c>
      <c r="W14" s="59">
        <v>0</v>
      </c>
      <c r="X14" s="59">
        <v>396911</v>
      </c>
      <c r="Y14" s="60">
        <v>0</v>
      </c>
      <c r="Z14" s="61">
        <v>0</v>
      </c>
    </row>
    <row r="15" spans="1:26" ht="12.75">
      <c r="A15" s="57" t="s">
        <v>39</v>
      </c>
      <c r="B15" s="18">
        <v>154970836</v>
      </c>
      <c r="C15" s="18">
        <v>0</v>
      </c>
      <c r="D15" s="58">
        <v>130154200</v>
      </c>
      <c r="E15" s="59">
        <v>108800001</v>
      </c>
      <c r="F15" s="59">
        <v>1019668</v>
      </c>
      <c r="G15" s="59">
        <v>1019668</v>
      </c>
      <c r="H15" s="59">
        <v>1019668</v>
      </c>
      <c r="I15" s="59">
        <v>3059004</v>
      </c>
      <c r="J15" s="59">
        <v>7525595</v>
      </c>
      <c r="K15" s="59">
        <v>1127121</v>
      </c>
      <c r="L15" s="59">
        <v>0</v>
      </c>
      <c r="M15" s="59">
        <v>8652716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11711720</v>
      </c>
      <c r="W15" s="59">
        <v>108800001</v>
      </c>
      <c r="X15" s="59">
        <v>-97088281</v>
      </c>
      <c r="Y15" s="60">
        <v>-89.24</v>
      </c>
      <c r="Z15" s="61">
        <v>108800001</v>
      </c>
    </row>
    <row r="16" spans="1:26" ht="12.75">
      <c r="A16" s="57" t="s">
        <v>34</v>
      </c>
      <c r="B16" s="18">
        <v>166702</v>
      </c>
      <c r="C16" s="18">
        <v>0</v>
      </c>
      <c r="D16" s="58">
        <v>5000000</v>
      </c>
      <c r="E16" s="59">
        <v>0</v>
      </c>
      <c r="F16" s="59">
        <v>1054888</v>
      </c>
      <c r="G16" s="59">
        <v>1054888</v>
      </c>
      <c r="H16" s="59">
        <v>1054888</v>
      </c>
      <c r="I16" s="59">
        <v>3164664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3164664</v>
      </c>
      <c r="W16" s="59">
        <v>0</v>
      </c>
      <c r="X16" s="59">
        <v>3164664</v>
      </c>
      <c r="Y16" s="60">
        <v>0</v>
      </c>
      <c r="Z16" s="61">
        <v>0</v>
      </c>
    </row>
    <row r="17" spans="1:26" ht="12.75">
      <c r="A17" s="57" t="s">
        <v>40</v>
      </c>
      <c r="B17" s="18">
        <v>53104543</v>
      </c>
      <c r="C17" s="18">
        <v>0</v>
      </c>
      <c r="D17" s="58">
        <v>73740392</v>
      </c>
      <c r="E17" s="59">
        <v>281434090</v>
      </c>
      <c r="F17" s="59">
        <v>9027025</v>
      </c>
      <c r="G17" s="59">
        <v>9027025</v>
      </c>
      <c r="H17" s="59">
        <v>9027025</v>
      </c>
      <c r="I17" s="59">
        <v>27081075</v>
      </c>
      <c r="J17" s="59">
        <v>8077388</v>
      </c>
      <c r="K17" s="59">
        <v>2931663</v>
      </c>
      <c r="L17" s="59">
        <v>0</v>
      </c>
      <c r="M17" s="59">
        <v>11009051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38090126</v>
      </c>
      <c r="W17" s="59">
        <v>281434090</v>
      </c>
      <c r="X17" s="59">
        <v>-243343964</v>
      </c>
      <c r="Y17" s="60">
        <v>-86.47</v>
      </c>
      <c r="Z17" s="61">
        <v>281434090</v>
      </c>
    </row>
    <row r="18" spans="1:26" ht="12.75">
      <c r="A18" s="68" t="s">
        <v>41</v>
      </c>
      <c r="B18" s="69">
        <f>SUM(B11:B17)</f>
        <v>511106612</v>
      </c>
      <c r="C18" s="69">
        <f>SUM(C11:C17)</f>
        <v>0</v>
      </c>
      <c r="D18" s="70">
        <f aca="true" t="shared" si="1" ref="D18:Z18">SUM(D11:D17)</f>
        <v>468528352</v>
      </c>
      <c r="E18" s="71">
        <f t="shared" si="1"/>
        <v>624264866</v>
      </c>
      <c r="F18" s="71">
        <f t="shared" si="1"/>
        <v>11101581</v>
      </c>
      <c r="G18" s="71">
        <f t="shared" si="1"/>
        <v>11101581</v>
      </c>
      <c r="H18" s="71">
        <f t="shared" si="1"/>
        <v>11101581</v>
      </c>
      <c r="I18" s="71">
        <f t="shared" si="1"/>
        <v>33304743</v>
      </c>
      <c r="J18" s="71">
        <f t="shared" si="1"/>
        <v>16319572</v>
      </c>
      <c r="K18" s="71">
        <f t="shared" si="1"/>
        <v>4058784</v>
      </c>
      <c r="L18" s="71">
        <f t="shared" si="1"/>
        <v>0</v>
      </c>
      <c r="M18" s="71">
        <f t="shared" si="1"/>
        <v>20378356</v>
      </c>
      <c r="N18" s="71">
        <f t="shared" si="1"/>
        <v>0</v>
      </c>
      <c r="O18" s="71">
        <f t="shared" si="1"/>
        <v>0</v>
      </c>
      <c r="P18" s="71">
        <f t="shared" si="1"/>
        <v>0</v>
      </c>
      <c r="Q18" s="71">
        <f t="shared" si="1"/>
        <v>0</v>
      </c>
      <c r="R18" s="71">
        <f t="shared" si="1"/>
        <v>0</v>
      </c>
      <c r="S18" s="71">
        <f t="shared" si="1"/>
        <v>0</v>
      </c>
      <c r="T18" s="71">
        <f t="shared" si="1"/>
        <v>0</v>
      </c>
      <c r="U18" s="71">
        <f t="shared" si="1"/>
        <v>0</v>
      </c>
      <c r="V18" s="71">
        <f t="shared" si="1"/>
        <v>53683099</v>
      </c>
      <c r="W18" s="71">
        <f t="shared" si="1"/>
        <v>624264866</v>
      </c>
      <c r="X18" s="71">
        <f t="shared" si="1"/>
        <v>-570581767</v>
      </c>
      <c r="Y18" s="66">
        <f>+IF(W18&lt;&gt;0,(X18/W18)*100,0)</f>
        <v>-91.40058940943186</v>
      </c>
      <c r="Z18" s="72">
        <f t="shared" si="1"/>
        <v>624264866</v>
      </c>
    </row>
    <row r="19" spans="1:26" ht="12.75">
      <c r="A19" s="68" t="s">
        <v>42</v>
      </c>
      <c r="B19" s="73">
        <f>+B10-B18</f>
        <v>5030118</v>
      </c>
      <c r="C19" s="73">
        <f>+C10-C18</f>
        <v>0</v>
      </c>
      <c r="D19" s="74">
        <f aca="true" t="shared" si="2" ref="D19:Z19">+D10-D18</f>
        <v>54050212</v>
      </c>
      <c r="E19" s="75">
        <f t="shared" si="2"/>
        <v>-58681848</v>
      </c>
      <c r="F19" s="75">
        <f t="shared" si="2"/>
        <v>79702559</v>
      </c>
      <c r="G19" s="75">
        <f t="shared" si="2"/>
        <v>79702559</v>
      </c>
      <c r="H19" s="75">
        <f t="shared" si="2"/>
        <v>79702559</v>
      </c>
      <c r="I19" s="75">
        <f t="shared" si="2"/>
        <v>239107677</v>
      </c>
      <c r="J19" s="75">
        <f t="shared" si="2"/>
        <v>420466034</v>
      </c>
      <c r="K19" s="75">
        <f t="shared" si="2"/>
        <v>973667121</v>
      </c>
      <c r="L19" s="75">
        <f t="shared" si="2"/>
        <v>0</v>
      </c>
      <c r="M19" s="75">
        <f t="shared" si="2"/>
        <v>1394133155</v>
      </c>
      <c r="N19" s="75">
        <f t="shared" si="2"/>
        <v>0</v>
      </c>
      <c r="O19" s="75">
        <f t="shared" si="2"/>
        <v>0</v>
      </c>
      <c r="P19" s="75">
        <f t="shared" si="2"/>
        <v>0</v>
      </c>
      <c r="Q19" s="75">
        <f t="shared" si="2"/>
        <v>0</v>
      </c>
      <c r="R19" s="75">
        <f t="shared" si="2"/>
        <v>0</v>
      </c>
      <c r="S19" s="75">
        <f t="shared" si="2"/>
        <v>0</v>
      </c>
      <c r="T19" s="75">
        <f t="shared" si="2"/>
        <v>0</v>
      </c>
      <c r="U19" s="75">
        <f t="shared" si="2"/>
        <v>0</v>
      </c>
      <c r="V19" s="75">
        <f t="shared" si="2"/>
        <v>1633240832</v>
      </c>
      <c r="W19" s="75">
        <f>IF(E10=E18,0,W10-W18)</f>
        <v>-58681848</v>
      </c>
      <c r="X19" s="75">
        <f t="shared" si="2"/>
        <v>1691922680</v>
      </c>
      <c r="Y19" s="76">
        <f>+IF(W19&lt;&gt;0,(X19/W19)*100,0)</f>
        <v>-2883.213016740713</v>
      </c>
      <c r="Z19" s="77">
        <f t="shared" si="2"/>
        <v>-58681848</v>
      </c>
    </row>
    <row r="20" spans="1:26" ht="20.25">
      <c r="A20" s="78" t="s">
        <v>43</v>
      </c>
      <c r="B20" s="79">
        <v>40211847</v>
      </c>
      <c r="C20" s="79">
        <v>0</v>
      </c>
      <c r="D20" s="80">
        <v>46540000</v>
      </c>
      <c r="E20" s="81">
        <v>75961098</v>
      </c>
      <c r="F20" s="81">
        <v>19042000</v>
      </c>
      <c r="G20" s="81">
        <v>19042000</v>
      </c>
      <c r="H20" s="81">
        <v>19042000</v>
      </c>
      <c r="I20" s="81">
        <v>57126000</v>
      </c>
      <c r="J20" s="81">
        <v>-2205</v>
      </c>
      <c r="K20" s="81">
        <v>0</v>
      </c>
      <c r="L20" s="81">
        <v>0</v>
      </c>
      <c r="M20" s="81">
        <v>-2205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57123795</v>
      </c>
      <c r="W20" s="81">
        <v>75961098</v>
      </c>
      <c r="X20" s="81">
        <v>-18837303</v>
      </c>
      <c r="Y20" s="82">
        <v>-24.8</v>
      </c>
      <c r="Z20" s="83">
        <v>75961098</v>
      </c>
    </row>
    <row r="21" spans="1:26" ht="41.25">
      <c r="A21" s="84" t="s">
        <v>106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107</v>
      </c>
      <c r="B22" s="91">
        <f>SUM(B19:B21)</f>
        <v>45241965</v>
      </c>
      <c r="C22" s="91">
        <f>SUM(C19:C21)</f>
        <v>0</v>
      </c>
      <c r="D22" s="92">
        <f aca="true" t="shared" si="3" ref="D22:Z22">SUM(D19:D21)</f>
        <v>100590212</v>
      </c>
      <c r="E22" s="93">
        <f t="shared" si="3"/>
        <v>17279250</v>
      </c>
      <c r="F22" s="93">
        <f t="shared" si="3"/>
        <v>98744559</v>
      </c>
      <c r="G22" s="93">
        <f t="shared" si="3"/>
        <v>98744559</v>
      </c>
      <c r="H22" s="93">
        <f t="shared" si="3"/>
        <v>98744559</v>
      </c>
      <c r="I22" s="93">
        <f t="shared" si="3"/>
        <v>296233677</v>
      </c>
      <c r="J22" s="93">
        <f t="shared" si="3"/>
        <v>420463829</v>
      </c>
      <c r="K22" s="93">
        <f t="shared" si="3"/>
        <v>973667121</v>
      </c>
      <c r="L22" s="93">
        <f t="shared" si="3"/>
        <v>0</v>
      </c>
      <c r="M22" s="93">
        <f t="shared" si="3"/>
        <v>1394130950</v>
      </c>
      <c r="N22" s="93">
        <f t="shared" si="3"/>
        <v>0</v>
      </c>
      <c r="O22" s="93">
        <f t="shared" si="3"/>
        <v>0</v>
      </c>
      <c r="P22" s="93">
        <f t="shared" si="3"/>
        <v>0</v>
      </c>
      <c r="Q22" s="93">
        <f t="shared" si="3"/>
        <v>0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1690364627</v>
      </c>
      <c r="W22" s="93">
        <f t="shared" si="3"/>
        <v>17279250</v>
      </c>
      <c r="X22" s="93">
        <f t="shared" si="3"/>
        <v>1673085377</v>
      </c>
      <c r="Y22" s="94">
        <f>+IF(W22&lt;&gt;0,(X22/W22)*100,0)</f>
        <v>9682.627295744896</v>
      </c>
      <c r="Z22" s="95">
        <f t="shared" si="3"/>
        <v>17279250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45241965</v>
      </c>
      <c r="C24" s="73">
        <f>SUM(C22:C23)</f>
        <v>0</v>
      </c>
      <c r="D24" s="74">
        <f aca="true" t="shared" si="4" ref="D24:Z24">SUM(D22:D23)</f>
        <v>100590212</v>
      </c>
      <c r="E24" s="75">
        <f t="shared" si="4"/>
        <v>17279250</v>
      </c>
      <c r="F24" s="75">
        <f t="shared" si="4"/>
        <v>98744559</v>
      </c>
      <c r="G24" s="75">
        <f t="shared" si="4"/>
        <v>98744559</v>
      </c>
      <c r="H24" s="75">
        <f t="shared" si="4"/>
        <v>98744559</v>
      </c>
      <c r="I24" s="75">
        <f t="shared" si="4"/>
        <v>296233677</v>
      </c>
      <c r="J24" s="75">
        <f t="shared" si="4"/>
        <v>420463829</v>
      </c>
      <c r="K24" s="75">
        <f t="shared" si="4"/>
        <v>973667121</v>
      </c>
      <c r="L24" s="75">
        <f t="shared" si="4"/>
        <v>0</v>
      </c>
      <c r="M24" s="75">
        <f t="shared" si="4"/>
        <v>1394130950</v>
      </c>
      <c r="N24" s="75">
        <f t="shared" si="4"/>
        <v>0</v>
      </c>
      <c r="O24" s="75">
        <f t="shared" si="4"/>
        <v>0</v>
      </c>
      <c r="P24" s="75">
        <f t="shared" si="4"/>
        <v>0</v>
      </c>
      <c r="Q24" s="75">
        <f t="shared" si="4"/>
        <v>0</v>
      </c>
      <c r="R24" s="75">
        <f t="shared" si="4"/>
        <v>0</v>
      </c>
      <c r="S24" s="75">
        <f t="shared" si="4"/>
        <v>0</v>
      </c>
      <c r="T24" s="75">
        <f t="shared" si="4"/>
        <v>0</v>
      </c>
      <c r="U24" s="75">
        <f t="shared" si="4"/>
        <v>0</v>
      </c>
      <c r="V24" s="75">
        <f t="shared" si="4"/>
        <v>1690364627</v>
      </c>
      <c r="W24" s="75">
        <f t="shared" si="4"/>
        <v>17279250</v>
      </c>
      <c r="X24" s="75">
        <f t="shared" si="4"/>
        <v>1673085377</v>
      </c>
      <c r="Y24" s="76">
        <f>+IF(W24&lt;&gt;0,(X24/W24)*100,0)</f>
        <v>9682.627295744896</v>
      </c>
      <c r="Z24" s="77">
        <f t="shared" si="4"/>
        <v>17279250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108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469477406</v>
      </c>
      <c r="C27" s="21">
        <v>0</v>
      </c>
      <c r="D27" s="103">
        <v>49540000</v>
      </c>
      <c r="E27" s="104">
        <v>74861098</v>
      </c>
      <c r="F27" s="104">
        <v>3848220</v>
      </c>
      <c r="G27" s="104">
        <v>3848220</v>
      </c>
      <c r="H27" s="104">
        <v>3848220</v>
      </c>
      <c r="I27" s="104">
        <v>11544660</v>
      </c>
      <c r="J27" s="104">
        <v>1102861</v>
      </c>
      <c r="K27" s="104">
        <v>2731447</v>
      </c>
      <c r="L27" s="104">
        <v>0</v>
      </c>
      <c r="M27" s="104">
        <v>3834308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15378968</v>
      </c>
      <c r="W27" s="104">
        <v>74861098</v>
      </c>
      <c r="X27" s="104">
        <v>-59482130</v>
      </c>
      <c r="Y27" s="105">
        <v>-79.46</v>
      </c>
      <c r="Z27" s="106">
        <v>74861098</v>
      </c>
    </row>
    <row r="28" spans="1:26" ht="12.75">
      <c r="A28" s="107" t="s">
        <v>47</v>
      </c>
      <c r="B28" s="18">
        <v>469477406</v>
      </c>
      <c r="C28" s="18">
        <v>0</v>
      </c>
      <c r="D28" s="58">
        <v>46540000</v>
      </c>
      <c r="E28" s="59">
        <v>71861098</v>
      </c>
      <c r="F28" s="59">
        <v>1844593</v>
      </c>
      <c r="G28" s="59">
        <v>1844593</v>
      </c>
      <c r="H28" s="59">
        <v>1844593</v>
      </c>
      <c r="I28" s="59">
        <v>5533779</v>
      </c>
      <c r="J28" s="59">
        <v>1102861</v>
      </c>
      <c r="K28" s="59">
        <v>2731447</v>
      </c>
      <c r="L28" s="59">
        <v>0</v>
      </c>
      <c r="M28" s="59">
        <v>3834308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9368087</v>
      </c>
      <c r="W28" s="59">
        <v>71861098</v>
      </c>
      <c r="X28" s="59">
        <v>-62493011</v>
      </c>
      <c r="Y28" s="60">
        <v>-86.96</v>
      </c>
      <c r="Z28" s="61">
        <v>71861098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3000000</v>
      </c>
      <c r="E31" s="59">
        <v>3000000</v>
      </c>
      <c r="F31" s="59">
        <v>2003627</v>
      </c>
      <c r="G31" s="59">
        <v>2003627</v>
      </c>
      <c r="H31" s="59">
        <v>2003627</v>
      </c>
      <c r="I31" s="59">
        <v>6010881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6010881</v>
      </c>
      <c r="W31" s="59">
        <v>3000000</v>
      </c>
      <c r="X31" s="59">
        <v>3010881</v>
      </c>
      <c r="Y31" s="60">
        <v>100.36</v>
      </c>
      <c r="Z31" s="61">
        <v>3000000</v>
      </c>
    </row>
    <row r="32" spans="1:26" ht="12.75">
      <c r="A32" s="68" t="s">
        <v>50</v>
      </c>
      <c r="B32" s="21">
        <f>SUM(B28:B31)</f>
        <v>469477406</v>
      </c>
      <c r="C32" s="21">
        <f>SUM(C28:C31)</f>
        <v>0</v>
      </c>
      <c r="D32" s="103">
        <f aca="true" t="shared" si="5" ref="D32:Z32">SUM(D28:D31)</f>
        <v>49540000</v>
      </c>
      <c r="E32" s="104">
        <f t="shared" si="5"/>
        <v>74861098</v>
      </c>
      <c r="F32" s="104">
        <f t="shared" si="5"/>
        <v>3848220</v>
      </c>
      <c r="G32" s="104">
        <f t="shared" si="5"/>
        <v>3848220</v>
      </c>
      <c r="H32" s="104">
        <f t="shared" si="5"/>
        <v>3848220</v>
      </c>
      <c r="I32" s="104">
        <f t="shared" si="5"/>
        <v>11544660</v>
      </c>
      <c r="J32" s="104">
        <f t="shared" si="5"/>
        <v>1102861</v>
      </c>
      <c r="K32" s="104">
        <f t="shared" si="5"/>
        <v>2731447</v>
      </c>
      <c r="L32" s="104">
        <f t="shared" si="5"/>
        <v>0</v>
      </c>
      <c r="M32" s="104">
        <f t="shared" si="5"/>
        <v>3834308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15378968</v>
      </c>
      <c r="W32" s="104">
        <f t="shared" si="5"/>
        <v>74861098</v>
      </c>
      <c r="X32" s="104">
        <f t="shared" si="5"/>
        <v>-59482130</v>
      </c>
      <c r="Y32" s="105">
        <f>+IF(W32&lt;&gt;0,(X32/W32)*100,0)</f>
        <v>-79.45666252450638</v>
      </c>
      <c r="Z32" s="106">
        <f t="shared" si="5"/>
        <v>74861098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235319199</v>
      </c>
      <c r="C35" s="18">
        <v>0</v>
      </c>
      <c r="D35" s="58">
        <v>612</v>
      </c>
      <c r="E35" s="59">
        <v>779533942</v>
      </c>
      <c r="F35" s="59">
        <v>91042376</v>
      </c>
      <c r="G35" s="59">
        <v>91042376</v>
      </c>
      <c r="H35" s="59">
        <v>91042376</v>
      </c>
      <c r="I35" s="59">
        <v>273127128</v>
      </c>
      <c r="J35" s="59">
        <v>482168010</v>
      </c>
      <c r="K35" s="59">
        <v>1100414643</v>
      </c>
      <c r="L35" s="59">
        <v>0</v>
      </c>
      <c r="M35" s="59">
        <v>1582582653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1855709781</v>
      </c>
      <c r="W35" s="59">
        <v>779533942</v>
      </c>
      <c r="X35" s="59">
        <v>1076175839</v>
      </c>
      <c r="Y35" s="60">
        <v>138.05</v>
      </c>
      <c r="Z35" s="61">
        <v>779533942</v>
      </c>
    </row>
    <row r="36" spans="1:26" ht="12.75">
      <c r="A36" s="57" t="s">
        <v>53</v>
      </c>
      <c r="B36" s="18">
        <v>469477406</v>
      </c>
      <c r="C36" s="18">
        <v>0</v>
      </c>
      <c r="D36" s="58">
        <v>49540000</v>
      </c>
      <c r="E36" s="59">
        <v>1114541975</v>
      </c>
      <c r="F36" s="59">
        <v>3848220</v>
      </c>
      <c r="G36" s="59">
        <v>3848220</v>
      </c>
      <c r="H36" s="59">
        <v>3848220</v>
      </c>
      <c r="I36" s="59">
        <v>11544660</v>
      </c>
      <c r="J36" s="59">
        <v>1102861</v>
      </c>
      <c r="K36" s="59">
        <v>2731447</v>
      </c>
      <c r="L36" s="59">
        <v>0</v>
      </c>
      <c r="M36" s="59">
        <v>3834308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15378968</v>
      </c>
      <c r="W36" s="59">
        <v>1114541975</v>
      </c>
      <c r="X36" s="59">
        <v>-1099163007</v>
      </c>
      <c r="Y36" s="60">
        <v>-98.62</v>
      </c>
      <c r="Z36" s="61">
        <v>1114541975</v>
      </c>
    </row>
    <row r="37" spans="1:26" ht="12.75">
      <c r="A37" s="57" t="s">
        <v>54</v>
      </c>
      <c r="B37" s="18">
        <v>-166190862</v>
      </c>
      <c r="C37" s="18">
        <v>0</v>
      </c>
      <c r="D37" s="58">
        <v>-2448</v>
      </c>
      <c r="E37" s="59">
        <v>661975378</v>
      </c>
      <c r="F37" s="59">
        <v>-3853963</v>
      </c>
      <c r="G37" s="59">
        <v>-3853963</v>
      </c>
      <c r="H37" s="59">
        <v>-3853963</v>
      </c>
      <c r="I37" s="59">
        <v>-11561889</v>
      </c>
      <c r="J37" s="59">
        <v>62807042</v>
      </c>
      <c r="K37" s="59">
        <v>129478969</v>
      </c>
      <c r="L37" s="59">
        <v>0</v>
      </c>
      <c r="M37" s="59">
        <v>192286011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180724122</v>
      </c>
      <c r="W37" s="59">
        <v>661975378</v>
      </c>
      <c r="X37" s="59">
        <v>-481251256</v>
      </c>
      <c r="Y37" s="60">
        <v>-72.7</v>
      </c>
      <c r="Z37" s="61">
        <v>661975378</v>
      </c>
    </row>
    <row r="38" spans="1:26" ht="12.75">
      <c r="A38" s="57" t="s">
        <v>55</v>
      </c>
      <c r="B38" s="18">
        <v>0</v>
      </c>
      <c r="C38" s="18">
        <v>0</v>
      </c>
      <c r="D38" s="58">
        <v>0</v>
      </c>
      <c r="E38" s="59">
        <v>38765966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38765966</v>
      </c>
      <c r="X38" s="59">
        <v>-38765966</v>
      </c>
      <c r="Y38" s="60">
        <v>-100</v>
      </c>
      <c r="Z38" s="61">
        <v>38765966</v>
      </c>
    </row>
    <row r="39" spans="1:26" ht="12.75">
      <c r="A39" s="57" t="s">
        <v>56</v>
      </c>
      <c r="B39" s="18">
        <v>825745502</v>
      </c>
      <c r="C39" s="18">
        <v>0</v>
      </c>
      <c r="D39" s="58">
        <v>0</v>
      </c>
      <c r="E39" s="59">
        <v>3986952160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3986952160</v>
      </c>
      <c r="X39" s="59">
        <v>-3986952160</v>
      </c>
      <c r="Y39" s="60">
        <v>-100</v>
      </c>
      <c r="Z39" s="61">
        <v>3986952160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-474540408</v>
      </c>
      <c r="C42" s="18">
        <v>0</v>
      </c>
      <c r="D42" s="58">
        <v>-374065352</v>
      </c>
      <c r="E42" s="59">
        <v>110898541</v>
      </c>
      <c r="F42" s="59">
        <v>-10648611</v>
      </c>
      <c r="G42" s="59">
        <v>-10648611</v>
      </c>
      <c r="H42" s="59">
        <v>-10648611</v>
      </c>
      <c r="I42" s="59">
        <v>-31945833</v>
      </c>
      <c r="J42" s="59">
        <v>-16319572</v>
      </c>
      <c r="K42" s="59">
        <v>-4056211</v>
      </c>
      <c r="L42" s="59">
        <v>0</v>
      </c>
      <c r="M42" s="59">
        <v>-20375783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-52321616</v>
      </c>
      <c r="W42" s="59">
        <v>110898541</v>
      </c>
      <c r="X42" s="59">
        <v>-163220157</v>
      </c>
      <c r="Y42" s="60">
        <v>-147.18</v>
      </c>
      <c r="Z42" s="61">
        <v>110898541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-77961098</v>
      </c>
      <c r="F43" s="59">
        <v>119371</v>
      </c>
      <c r="G43" s="59">
        <v>119371</v>
      </c>
      <c r="H43" s="59">
        <v>119371</v>
      </c>
      <c r="I43" s="59">
        <v>358113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358113</v>
      </c>
      <c r="W43" s="59">
        <v>-77961098</v>
      </c>
      <c r="X43" s="59">
        <v>78319211</v>
      </c>
      <c r="Y43" s="60">
        <v>-100.46</v>
      </c>
      <c r="Z43" s="61">
        <v>-77961098</v>
      </c>
    </row>
    <row r="44" spans="1:26" ht="12.75">
      <c r="A44" s="57" t="s">
        <v>60</v>
      </c>
      <c r="B44" s="18">
        <v>0</v>
      </c>
      <c r="C44" s="18">
        <v>0</v>
      </c>
      <c r="D44" s="58">
        <v>0</v>
      </c>
      <c r="E44" s="59">
        <v>7128716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7128716</v>
      </c>
      <c r="X44" s="59">
        <v>-7128716</v>
      </c>
      <c r="Y44" s="60">
        <v>-100</v>
      </c>
      <c r="Z44" s="61">
        <v>7128716</v>
      </c>
    </row>
    <row r="45" spans="1:26" ht="12.75">
      <c r="A45" s="68" t="s">
        <v>61</v>
      </c>
      <c r="B45" s="21">
        <v>-474540408</v>
      </c>
      <c r="C45" s="21">
        <v>0</v>
      </c>
      <c r="D45" s="103">
        <v>-374065352</v>
      </c>
      <c r="E45" s="104">
        <v>67728121</v>
      </c>
      <c r="F45" s="104">
        <v>-10529240</v>
      </c>
      <c r="G45" s="104">
        <f>+F45+G42+G43+G44+G83</f>
        <v>-21058480</v>
      </c>
      <c r="H45" s="104">
        <f>+G45+H42+H43+H44+H83</f>
        <v>-31587720</v>
      </c>
      <c r="I45" s="104">
        <f>+H45</f>
        <v>-31587720</v>
      </c>
      <c r="J45" s="104">
        <f>+H45+J42+J43+J44+J83</f>
        <v>-47907292</v>
      </c>
      <c r="K45" s="104">
        <f>+J45+K42+K43+K44+K83</f>
        <v>-51963503</v>
      </c>
      <c r="L45" s="104">
        <f>+K45+L42+L43+L44+L83</f>
        <v>-51963503</v>
      </c>
      <c r="M45" s="104">
        <f>+L45</f>
        <v>-51963503</v>
      </c>
      <c r="N45" s="104">
        <f>+L45+N42+N43+N44+N83</f>
        <v>-51963503</v>
      </c>
      <c r="O45" s="104">
        <f>+N45+O42+O43+O44+O83</f>
        <v>-51963503</v>
      </c>
      <c r="P45" s="104">
        <f>+O45+P42+P43+P44+P83</f>
        <v>-51963503</v>
      </c>
      <c r="Q45" s="104">
        <f>+P45</f>
        <v>-51963503</v>
      </c>
      <c r="R45" s="104">
        <f>+P45+R42+R43+R44+R83</f>
        <v>-51963503</v>
      </c>
      <c r="S45" s="104">
        <f>+R45+S42+S43+S44+S83</f>
        <v>-51963503</v>
      </c>
      <c r="T45" s="104">
        <f>+S45+T42+T43+T44+T83</f>
        <v>-51963503</v>
      </c>
      <c r="U45" s="104">
        <f>+T45</f>
        <v>-51963503</v>
      </c>
      <c r="V45" s="104">
        <f>+U45</f>
        <v>-51963503</v>
      </c>
      <c r="W45" s="104">
        <f>+W83+W42+W43+W44</f>
        <v>40066159</v>
      </c>
      <c r="X45" s="104">
        <f>+V45-W45</f>
        <v>-92029662</v>
      </c>
      <c r="Y45" s="105">
        <f>+IF(W45&lt;&gt;0,+(X45/W45)*100,0)</f>
        <v>-229.69424645871345</v>
      </c>
      <c r="Z45" s="106">
        <v>67728121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109</v>
      </c>
      <c r="B47" s="119" t="s">
        <v>95</v>
      </c>
      <c r="C47" s="119"/>
      <c r="D47" s="120" t="s">
        <v>96</v>
      </c>
      <c r="E47" s="121" t="s">
        <v>97</v>
      </c>
      <c r="F47" s="122"/>
      <c r="G47" s="122"/>
      <c r="H47" s="122"/>
      <c r="I47" s="123" t="s">
        <v>98</v>
      </c>
      <c r="J47" s="122"/>
      <c r="K47" s="122"/>
      <c r="L47" s="122"/>
      <c r="M47" s="123" t="s">
        <v>99</v>
      </c>
      <c r="N47" s="124"/>
      <c r="O47" s="124"/>
      <c r="P47" s="124"/>
      <c r="Q47" s="123" t="s">
        <v>100</v>
      </c>
      <c r="R47" s="124"/>
      <c r="S47" s="124"/>
      <c r="T47" s="124"/>
      <c r="U47" s="123" t="s">
        <v>101</v>
      </c>
      <c r="V47" s="123" t="s">
        <v>102</v>
      </c>
      <c r="W47" s="123" t="s">
        <v>103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110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54.99989000022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54.99989000022</v>
      </c>
      <c r="X59" s="10">
        <f t="shared" si="7"/>
        <v>0</v>
      </c>
      <c r="Y59" s="10">
        <f t="shared" si="7"/>
        <v>0</v>
      </c>
      <c r="Z59" s="11">
        <f t="shared" si="7"/>
        <v>54.99989000022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66.59568745368902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66.59568745368902</v>
      </c>
      <c r="X61" s="13">
        <f t="shared" si="7"/>
        <v>0</v>
      </c>
      <c r="Y61" s="13">
        <f t="shared" si="7"/>
        <v>0</v>
      </c>
      <c r="Z61" s="14">
        <f t="shared" si="7"/>
        <v>66.59568745368902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68.37070811750027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68.37070811750027</v>
      </c>
      <c r="X62" s="13">
        <f t="shared" si="7"/>
        <v>0</v>
      </c>
      <c r="Y62" s="13">
        <f t="shared" si="7"/>
        <v>0</v>
      </c>
      <c r="Z62" s="14">
        <f t="shared" si="7"/>
        <v>68.37070811750027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176.32467368421052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176.32467368421052</v>
      </c>
      <c r="X64" s="13">
        <f t="shared" si="7"/>
        <v>0</v>
      </c>
      <c r="Y64" s="13">
        <f t="shared" si="7"/>
        <v>0</v>
      </c>
      <c r="Z64" s="14">
        <f t="shared" si="7"/>
        <v>176.32467368421052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71625503</v>
      </c>
      <c r="C68" s="18">
        <v>0</v>
      </c>
      <c r="D68" s="19">
        <v>61000036</v>
      </c>
      <c r="E68" s="20">
        <v>61000122</v>
      </c>
      <c r="F68" s="20">
        <v>9091763</v>
      </c>
      <c r="G68" s="20">
        <v>9091763</v>
      </c>
      <c r="H68" s="20">
        <v>9091763</v>
      </c>
      <c r="I68" s="20">
        <v>27275289</v>
      </c>
      <c r="J68" s="20">
        <v>5424982</v>
      </c>
      <c r="K68" s="20">
        <v>5395552</v>
      </c>
      <c r="L68" s="20">
        <v>0</v>
      </c>
      <c r="M68" s="20">
        <v>10820534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38095823</v>
      </c>
      <c r="W68" s="20">
        <v>61000122</v>
      </c>
      <c r="X68" s="20">
        <v>0</v>
      </c>
      <c r="Y68" s="19">
        <v>0</v>
      </c>
      <c r="Z68" s="22">
        <v>61000122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139692383</v>
      </c>
      <c r="C70" s="18">
        <v>0</v>
      </c>
      <c r="D70" s="19">
        <v>163862000</v>
      </c>
      <c r="E70" s="20">
        <v>195306007</v>
      </c>
      <c r="F70" s="20">
        <v>188055</v>
      </c>
      <c r="G70" s="20">
        <v>188055</v>
      </c>
      <c r="H70" s="20">
        <v>188055</v>
      </c>
      <c r="I70" s="20">
        <v>564165</v>
      </c>
      <c r="J70" s="20">
        <v>409167162</v>
      </c>
      <c r="K70" s="20">
        <v>926528375</v>
      </c>
      <c r="L70" s="20">
        <v>0</v>
      </c>
      <c r="M70" s="20">
        <v>1335695537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1336259702</v>
      </c>
      <c r="W70" s="20">
        <v>195306007</v>
      </c>
      <c r="X70" s="20">
        <v>0</v>
      </c>
      <c r="Y70" s="19">
        <v>0</v>
      </c>
      <c r="Z70" s="22">
        <v>195306007</v>
      </c>
    </row>
    <row r="71" spans="1:26" ht="12.75" hidden="1">
      <c r="A71" s="38" t="s">
        <v>67</v>
      </c>
      <c r="B71" s="18">
        <v>71595953</v>
      </c>
      <c r="C71" s="18">
        <v>0</v>
      </c>
      <c r="D71" s="19">
        <v>49000060</v>
      </c>
      <c r="E71" s="20">
        <v>49000060</v>
      </c>
      <c r="F71" s="20">
        <v>154087</v>
      </c>
      <c r="G71" s="20">
        <v>154087</v>
      </c>
      <c r="H71" s="20">
        <v>154087</v>
      </c>
      <c r="I71" s="20">
        <v>462261</v>
      </c>
      <c r="J71" s="20">
        <v>14556039</v>
      </c>
      <c r="K71" s="20">
        <v>34451858</v>
      </c>
      <c r="L71" s="20">
        <v>0</v>
      </c>
      <c r="M71" s="20">
        <v>49007897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49470158</v>
      </c>
      <c r="W71" s="20">
        <v>49000060</v>
      </c>
      <c r="X71" s="20">
        <v>0</v>
      </c>
      <c r="Y71" s="19">
        <v>0</v>
      </c>
      <c r="Z71" s="22">
        <v>49000060</v>
      </c>
    </row>
    <row r="72" spans="1:26" ht="12.75" hidden="1">
      <c r="A72" s="38" t="s">
        <v>68</v>
      </c>
      <c r="B72" s="18">
        <v>33947484</v>
      </c>
      <c r="C72" s="18">
        <v>0</v>
      </c>
      <c r="D72" s="19">
        <v>34000000</v>
      </c>
      <c r="E72" s="20">
        <v>34000000</v>
      </c>
      <c r="F72" s="20">
        <v>228206</v>
      </c>
      <c r="G72" s="20">
        <v>228206</v>
      </c>
      <c r="H72" s="20">
        <v>228206</v>
      </c>
      <c r="I72" s="20">
        <v>684618</v>
      </c>
      <c r="J72" s="20">
        <v>1215260</v>
      </c>
      <c r="K72" s="20">
        <v>3238145</v>
      </c>
      <c r="L72" s="20">
        <v>0</v>
      </c>
      <c r="M72" s="20">
        <v>4453405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5138023</v>
      </c>
      <c r="W72" s="20">
        <v>34000000</v>
      </c>
      <c r="X72" s="20">
        <v>0</v>
      </c>
      <c r="Y72" s="19">
        <v>0</v>
      </c>
      <c r="Z72" s="22">
        <v>34000000</v>
      </c>
    </row>
    <row r="73" spans="1:26" ht="12.75" hidden="1">
      <c r="A73" s="38" t="s">
        <v>69</v>
      </c>
      <c r="B73" s="18">
        <v>16588354</v>
      </c>
      <c r="C73" s="18">
        <v>0</v>
      </c>
      <c r="D73" s="19">
        <v>19000000</v>
      </c>
      <c r="E73" s="20">
        <v>19000000</v>
      </c>
      <c r="F73" s="20">
        <v>235487</v>
      </c>
      <c r="G73" s="20">
        <v>235487</v>
      </c>
      <c r="H73" s="20">
        <v>235487</v>
      </c>
      <c r="I73" s="20">
        <v>706461</v>
      </c>
      <c r="J73" s="20">
        <v>820450</v>
      </c>
      <c r="K73" s="20">
        <v>794135</v>
      </c>
      <c r="L73" s="20">
        <v>0</v>
      </c>
      <c r="M73" s="20">
        <v>1614585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2321046</v>
      </c>
      <c r="W73" s="20">
        <v>19000000</v>
      </c>
      <c r="X73" s="20">
        <v>0</v>
      </c>
      <c r="Y73" s="19">
        <v>0</v>
      </c>
      <c r="Z73" s="22">
        <v>19000000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55908605</v>
      </c>
      <c r="C75" s="27">
        <v>0</v>
      </c>
      <c r="D75" s="28">
        <v>56000012</v>
      </c>
      <c r="E75" s="29">
        <v>56000012</v>
      </c>
      <c r="F75" s="29">
        <v>362055</v>
      </c>
      <c r="G75" s="29">
        <v>362055</v>
      </c>
      <c r="H75" s="29">
        <v>362055</v>
      </c>
      <c r="I75" s="29">
        <v>1086165</v>
      </c>
      <c r="J75" s="29">
        <v>5530635</v>
      </c>
      <c r="K75" s="29">
        <v>7241273</v>
      </c>
      <c r="L75" s="29">
        <v>0</v>
      </c>
      <c r="M75" s="29">
        <v>12771908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13858073</v>
      </c>
      <c r="W75" s="29">
        <v>56000012</v>
      </c>
      <c r="X75" s="29">
        <v>0</v>
      </c>
      <c r="Y75" s="28">
        <v>0</v>
      </c>
      <c r="Z75" s="30">
        <v>56000012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33550000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33550000</v>
      </c>
      <c r="X77" s="20">
        <v>0</v>
      </c>
      <c r="Y77" s="19">
        <v>0</v>
      </c>
      <c r="Z77" s="22">
        <v>33550000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130065378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130065378</v>
      </c>
      <c r="X79" s="20">
        <v>0</v>
      </c>
      <c r="Y79" s="19">
        <v>0</v>
      </c>
      <c r="Z79" s="22">
        <v>130065378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33501688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33501688</v>
      </c>
      <c r="X80" s="20">
        <v>0</v>
      </c>
      <c r="Y80" s="19">
        <v>0</v>
      </c>
      <c r="Z80" s="22">
        <v>33501688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33501688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33501688</v>
      </c>
      <c r="X82" s="20">
        <v>0</v>
      </c>
      <c r="Y82" s="19">
        <v>0</v>
      </c>
      <c r="Z82" s="22">
        <v>33501688</v>
      </c>
    </row>
    <row r="83" spans="1:26" ht="12.75" hidden="1">
      <c r="A83" s="38"/>
      <c r="B83" s="18"/>
      <c r="C83" s="18"/>
      <c r="D83" s="19"/>
      <c r="E83" s="20">
        <v>27661962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>
        <v>27661962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28977734</v>
      </c>
      <c r="C5" s="18">
        <v>0</v>
      </c>
      <c r="D5" s="58">
        <v>65046190</v>
      </c>
      <c r="E5" s="59">
        <v>68931629</v>
      </c>
      <c r="F5" s="59">
        <v>2736999</v>
      </c>
      <c r="G5" s="59">
        <v>1801065</v>
      </c>
      <c r="H5" s="59">
        <v>1838544</v>
      </c>
      <c r="I5" s="59">
        <v>6376608</v>
      </c>
      <c r="J5" s="59">
        <v>3619036</v>
      </c>
      <c r="K5" s="59">
        <v>3728633</v>
      </c>
      <c r="L5" s="59">
        <v>0</v>
      </c>
      <c r="M5" s="59">
        <v>7347669</v>
      </c>
      <c r="N5" s="59">
        <v>3399269</v>
      </c>
      <c r="O5" s="59">
        <v>-158326</v>
      </c>
      <c r="P5" s="59">
        <v>0</v>
      </c>
      <c r="Q5" s="59">
        <v>3240943</v>
      </c>
      <c r="R5" s="59">
        <v>3527158</v>
      </c>
      <c r="S5" s="59">
        <v>3527158</v>
      </c>
      <c r="T5" s="59">
        <v>0</v>
      </c>
      <c r="U5" s="59">
        <v>7054316</v>
      </c>
      <c r="V5" s="59">
        <v>24019536</v>
      </c>
      <c r="W5" s="59">
        <v>68931629</v>
      </c>
      <c r="X5" s="59">
        <v>-44912093</v>
      </c>
      <c r="Y5" s="60">
        <v>-65.15</v>
      </c>
      <c r="Z5" s="61">
        <v>68931629</v>
      </c>
    </row>
    <row r="6" spans="1:26" ht="12.75">
      <c r="A6" s="57" t="s">
        <v>32</v>
      </c>
      <c r="B6" s="18">
        <v>79355934</v>
      </c>
      <c r="C6" s="18">
        <v>0</v>
      </c>
      <c r="D6" s="58">
        <v>129925021</v>
      </c>
      <c r="E6" s="59">
        <v>129999985</v>
      </c>
      <c r="F6" s="59">
        <v>5190474</v>
      </c>
      <c r="G6" s="59">
        <v>7561778</v>
      </c>
      <c r="H6" s="59">
        <v>7120342</v>
      </c>
      <c r="I6" s="59">
        <v>19872594</v>
      </c>
      <c r="J6" s="59">
        <v>7172583</v>
      </c>
      <c r="K6" s="59">
        <v>7168895</v>
      </c>
      <c r="L6" s="59">
        <v>242907</v>
      </c>
      <c r="M6" s="59">
        <v>14584385</v>
      </c>
      <c r="N6" s="59">
        <v>6977916</v>
      </c>
      <c r="O6" s="59">
        <v>18309805</v>
      </c>
      <c r="P6" s="59">
        <v>0</v>
      </c>
      <c r="Q6" s="59">
        <v>25287721</v>
      </c>
      <c r="R6" s="59">
        <v>7329869</v>
      </c>
      <c r="S6" s="59">
        <v>4772967</v>
      </c>
      <c r="T6" s="59">
        <v>0</v>
      </c>
      <c r="U6" s="59">
        <v>12102836</v>
      </c>
      <c r="V6" s="59">
        <v>71847536</v>
      </c>
      <c r="W6" s="59">
        <v>129999985</v>
      </c>
      <c r="X6" s="59">
        <v>-58152449</v>
      </c>
      <c r="Y6" s="60">
        <v>-44.73</v>
      </c>
      <c r="Z6" s="61">
        <v>129999985</v>
      </c>
    </row>
    <row r="7" spans="1:26" ht="12.75">
      <c r="A7" s="57" t="s">
        <v>33</v>
      </c>
      <c r="B7" s="18">
        <v>89773</v>
      </c>
      <c r="C7" s="18">
        <v>0</v>
      </c>
      <c r="D7" s="58">
        <v>0</v>
      </c>
      <c r="E7" s="59">
        <v>0</v>
      </c>
      <c r="F7" s="59">
        <v>1678</v>
      </c>
      <c r="G7" s="59">
        <v>3606</v>
      </c>
      <c r="H7" s="59">
        <v>7201</v>
      </c>
      <c r="I7" s="59">
        <v>12485</v>
      </c>
      <c r="J7" s="59">
        <v>3837</v>
      </c>
      <c r="K7" s="59">
        <v>4220</v>
      </c>
      <c r="L7" s="59">
        <v>1720</v>
      </c>
      <c r="M7" s="59">
        <v>9777</v>
      </c>
      <c r="N7" s="59">
        <v>697</v>
      </c>
      <c r="O7" s="59">
        <v>5638</v>
      </c>
      <c r="P7" s="59">
        <v>0</v>
      </c>
      <c r="Q7" s="59">
        <v>6335</v>
      </c>
      <c r="R7" s="59">
        <v>64</v>
      </c>
      <c r="S7" s="59">
        <v>0</v>
      </c>
      <c r="T7" s="59">
        <v>0</v>
      </c>
      <c r="U7" s="59">
        <v>64</v>
      </c>
      <c r="V7" s="59">
        <v>28661</v>
      </c>
      <c r="W7" s="59">
        <v>0</v>
      </c>
      <c r="X7" s="59">
        <v>28661</v>
      </c>
      <c r="Y7" s="60">
        <v>0</v>
      </c>
      <c r="Z7" s="61">
        <v>0</v>
      </c>
    </row>
    <row r="8" spans="1:26" ht="12.75">
      <c r="A8" s="57" t="s">
        <v>34</v>
      </c>
      <c r="B8" s="18">
        <v>135450597</v>
      </c>
      <c r="C8" s="18">
        <v>0</v>
      </c>
      <c r="D8" s="58">
        <v>177236001</v>
      </c>
      <c r="E8" s="59">
        <v>220206001</v>
      </c>
      <c r="F8" s="59">
        <v>0</v>
      </c>
      <c r="G8" s="59">
        <v>2215000</v>
      </c>
      <c r="H8" s="59">
        <v>0</v>
      </c>
      <c r="I8" s="59">
        <v>2215000</v>
      </c>
      <c r="J8" s="59">
        <v>0</v>
      </c>
      <c r="K8" s="59">
        <v>450000</v>
      </c>
      <c r="L8" s="59">
        <v>0</v>
      </c>
      <c r="M8" s="59">
        <v>450000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363508</v>
      </c>
      <c r="T8" s="59">
        <v>0</v>
      </c>
      <c r="U8" s="59">
        <v>363508</v>
      </c>
      <c r="V8" s="59">
        <v>3028508</v>
      </c>
      <c r="W8" s="59">
        <v>220206001</v>
      </c>
      <c r="X8" s="59">
        <v>-217177493</v>
      </c>
      <c r="Y8" s="60">
        <v>-98.62</v>
      </c>
      <c r="Z8" s="61">
        <v>220206001</v>
      </c>
    </row>
    <row r="9" spans="1:26" ht="12.75">
      <c r="A9" s="57" t="s">
        <v>35</v>
      </c>
      <c r="B9" s="18">
        <v>8564441</v>
      </c>
      <c r="C9" s="18">
        <v>0</v>
      </c>
      <c r="D9" s="58">
        <v>17520731</v>
      </c>
      <c r="E9" s="59">
        <v>21465283</v>
      </c>
      <c r="F9" s="59">
        <v>375483</v>
      </c>
      <c r="G9" s="59">
        <v>288158</v>
      </c>
      <c r="H9" s="59">
        <v>214242</v>
      </c>
      <c r="I9" s="59">
        <v>877883</v>
      </c>
      <c r="J9" s="59">
        <v>3242750</v>
      </c>
      <c r="K9" s="59">
        <v>164572</v>
      </c>
      <c r="L9" s="59">
        <v>101993</v>
      </c>
      <c r="M9" s="59">
        <v>3509315</v>
      </c>
      <c r="N9" s="59">
        <v>206813</v>
      </c>
      <c r="O9" s="59">
        <v>82934</v>
      </c>
      <c r="P9" s="59">
        <v>0</v>
      </c>
      <c r="Q9" s="59">
        <v>289747</v>
      </c>
      <c r="R9" s="59">
        <v>49022</v>
      </c>
      <c r="S9" s="59">
        <v>70019</v>
      </c>
      <c r="T9" s="59">
        <v>0</v>
      </c>
      <c r="U9" s="59">
        <v>119041</v>
      </c>
      <c r="V9" s="59">
        <v>4795986</v>
      </c>
      <c r="W9" s="59">
        <v>21465283</v>
      </c>
      <c r="X9" s="59">
        <v>-16669297</v>
      </c>
      <c r="Y9" s="60">
        <v>-77.66</v>
      </c>
      <c r="Z9" s="61">
        <v>21465283</v>
      </c>
    </row>
    <row r="10" spans="1:26" ht="20.25">
      <c r="A10" s="62" t="s">
        <v>104</v>
      </c>
      <c r="B10" s="63">
        <f>SUM(B5:B9)</f>
        <v>252438479</v>
      </c>
      <c r="C10" s="63">
        <f>SUM(C5:C9)</f>
        <v>0</v>
      </c>
      <c r="D10" s="64">
        <f aca="true" t="shared" si="0" ref="D10:Z10">SUM(D5:D9)</f>
        <v>389727943</v>
      </c>
      <c r="E10" s="65">
        <f t="shared" si="0"/>
        <v>440602898</v>
      </c>
      <c r="F10" s="65">
        <f t="shared" si="0"/>
        <v>8304634</v>
      </c>
      <c r="G10" s="65">
        <f t="shared" si="0"/>
        <v>11869607</v>
      </c>
      <c r="H10" s="65">
        <f t="shared" si="0"/>
        <v>9180329</v>
      </c>
      <c r="I10" s="65">
        <f t="shared" si="0"/>
        <v>29354570</v>
      </c>
      <c r="J10" s="65">
        <f t="shared" si="0"/>
        <v>14038206</v>
      </c>
      <c r="K10" s="65">
        <f t="shared" si="0"/>
        <v>11516320</v>
      </c>
      <c r="L10" s="65">
        <f t="shared" si="0"/>
        <v>346620</v>
      </c>
      <c r="M10" s="65">
        <f t="shared" si="0"/>
        <v>25901146</v>
      </c>
      <c r="N10" s="65">
        <f t="shared" si="0"/>
        <v>10584695</v>
      </c>
      <c r="O10" s="65">
        <f t="shared" si="0"/>
        <v>18240051</v>
      </c>
      <c r="P10" s="65">
        <f t="shared" si="0"/>
        <v>0</v>
      </c>
      <c r="Q10" s="65">
        <f t="shared" si="0"/>
        <v>28824746</v>
      </c>
      <c r="R10" s="65">
        <f t="shared" si="0"/>
        <v>10906113</v>
      </c>
      <c r="S10" s="65">
        <f t="shared" si="0"/>
        <v>8733652</v>
      </c>
      <c r="T10" s="65">
        <f t="shared" si="0"/>
        <v>0</v>
      </c>
      <c r="U10" s="65">
        <f t="shared" si="0"/>
        <v>19639765</v>
      </c>
      <c r="V10" s="65">
        <f t="shared" si="0"/>
        <v>103720227</v>
      </c>
      <c r="W10" s="65">
        <f t="shared" si="0"/>
        <v>440602898</v>
      </c>
      <c r="X10" s="65">
        <f t="shared" si="0"/>
        <v>-336882671</v>
      </c>
      <c r="Y10" s="66">
        <f>+IF(W10&lt;&gt;0,(X10/W10)*100,0)</f>
        <v>-76.45947689613244</v>
      </c>
      <c r="Z10" s="67">
        <f t="shared" si="0"/>
        <v>440602898</v>
      </c>
    </row>
    <row r="11" spans="1:26" ht="12.75">
      <c r="A11" s="57" t="s">
        <v>36</v>
      </c>
      <c r="B11" s="18">
        <v>128571269</v>
      </c>
      <c r="C11" s="18">
        <v>0</v>
      </c>
      <c r="D11" s="58">
        <v>160114143</v>
      </c>
      <c r="E11" s="59">
        <v>145691263</v>
      </c>
      <c r="F11" s="59">
        <v>11905516</v>
      </c>
      <c r="G11" s="59">
        <v>11992212</v>
      </c>
      <c r="H11" s="59">
        <v>11588245</v>
      </c>
      <c r="I11" s="59">
        <v>35485973</v>
      </c>
      <c r="J11" s="59">
        <v>11090394</v>
      </c>
      <c r="K11" s="59">
        <v>11505528</v>
      </c>
      <c r="L11" s="59">
        <v>0</v>
      </c>
      <c r="M11" s="59">
        <v>22595922</v>
      </c>
      <c r="N11" s="59">
        <v>10877692</v>
      </c>
      <c r="O11" s="59">
        <v>4985679</v>
      </c>
      <c r="P11" s="59">
        <v>0</v>
      </c>
      <c r="Q11" s="59">
        <v>15863371</v>
      </c>
      <c r="R11" s="59">
        <v>11262374</v>
      </c>
      <c r="S11" s="59">
        <v>10637945</v>
      </c>
      <c r="T11" s="59">
        <v>0</v>
      </c>
      <c r="U11" s="59">
        <v>21900319</v>
      </c>
      <c r="V11" s="59">
        <v>95845585</v>
      </c>
      <c r="W11" s="59">
        <v>145691263</v>
      </c>
      <c r="X11" s="59">
        <v>-49845678</v>
      </c>
      <c r="Y11" s="60">
        <v>-34.21</v>
      </c>
      <c r="Z11" s="61">
        <v>145691263</v>
      </c>
    </row>
    <row r="12" spans="1:26" ht="12.75">
      <c r="A12" s="57" t="s">
        <v>37</v>
      </c>
      <c r="B12" s="18">
        <v>15834976</v>
      </c>
      <c r="C12" s="18">
        <v>0</v>
      </c>
      <c r="D12" s="58">
        <v>11657302</v>
      </c>
      <c r="E12" s="59">
        <v>7238215</v>
      </c>
      <c r="F12" s="59">
        <v>1106028</v>
      </c>
      <c r="G12" s="59">
        <v>1345729</v>
      </c>
      <c r="H12" s="59">
        <v>1346729</v>
      </c>
      <c r="I12" s="59">
        <v>3798486</v>
      </c>
      <c r="J12" s="59">
        <v>1343128</v>
      </c>
      <c r="K12" s="59">
        <v>1350928</v>
      </c>
      <c r="L12" s="59">
        <v>0</v>
      </c>
      <c r="M12" s="59">
        <v>2694056</v>
      </c>
      <c r="N12" s="59">
        <v>1343128</v>
      </c>
      <c r="O12" s="59">
        <v>421082</v>
      </c>
      <c r="P12" s="59">
        <v>0</v>
      </c>
      <c r="Q12" s="59">
        <v>1764210</v>
      </c>
      <c r="R12" s="59">
        <v>1106029</v>
      </c>
      <c r="S12" s="59">
        <v>1106029</v>
      </c>
      <c r="T12" s="59">
        <v>0</v>
      </c>
      <c r="U12" s="59">
        <v>2212058</v>
      </c>
      <c r="V12" s="59">
        <v>10468810</v>
      </c>
      <c r="W12" s="59">
        <v>7238215</v>
      </c>
      <c r="X12" s="59">
        <v>3230595</v>
      </c>
      <c r="Y12" s="60">
        <v>44.63</v>
      </c>
      <c r="Z12" s="61">
        <v>7238215</v>
      </c>
    </row>
    <row r="13" spans="1:26" ht="12.75">
      <c r="A13" s="57" t="s">
        <v>105</v>
      </c>
      <c r="B13" s="18">
        <v>11979897</v>
      </c>
      <c r="C13" s="18">
        <v>0</v>
      </c>
      <c r="D13" s="58">
        <v>29322705</v>
      </c>
      <c r="E13" s="59">
        <v>29175839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29175839</v>
      </c>
      <c r="X13" s="59">
        <v>-29175839</v>
      </c>
      <c r="Y13" s="60">
        <v>-100</v>
      </c>
      <c r="Z13" s="61">
        <v>29175839</v>
      </c>
    </row>
    <row r="14" spans="1:26" ht="12.75">
      <c r="A14" s="57" t="s">
        <v>38</v>
      </c>
      <c r="B14" s="18">
        <v>7058245</v>
      </c>
      <c r="C14" s="18">
        <v>0</v>
      </c>
      <c r="D14" s="58">
        <v>0</v>
      </c>
      <c r="E14" s="59">
        <v>0</v>
      </c>
      <c r="F14" s="59">
        <v>-7616</v>
      </c>
      <c r="G14" s="59">
        <v>556</v>
      </c>
      <c r="H14" s="59">
        <v>0</v>
      </c>
      <c r="I14" s="59">
        <v>-7060</v>
      </c>
      <c r="J14" s="59">
        <v>44729</v>
      </c>
      <c r="K14" s="59">
        <v>0</v>
      </c>
      <c r="L14" s="59">
        <v>0</v>
      </c>
      <c r="M14" s="59">
        <v>44729</v>
      </c>
      <c r="N14" s="59">
        <v>351</v>
      </c>
      <c r="O14" s="59">
        <v>0</v>
      </c>
      <c r="P14" s="59">
        <v>0</v>
      </c>
      <c r="Q14" s="59">
        <v>351</v>
      </c>
      <c r="R14" s="59">
        <v>0</v>
      </c>
      <c r="S14" s="59">
        <v>0</v>
      </c>
      <c r="T14" s="59">
        <v>0</v>
      </c>
      <c r="U14" s="59">
        <v>0</v>
      </c>
      <c r="V14" s="59">
        <v>38020</v>
      </c>
      <c r="W14" s="59">
        <v>0</v>
      </c>
      <c r="X14" s="59">
        <v>38020</v>
      </c>
      <c r="Y14" s="60">
        <v>0</v>
      </c>
      <c r="Z14" s="61">
        <v>0</v>
      </c>
    </row>
    <row r="15" spans="1:26" ht="12.75">
      <c r="A15" s="57" t="s">
        <v>39</v>
      </c>
      <c r="B15" s="18">
        <v>50338129</v>
      </c>
      <c r="C15" s="18">
        <v>0</v>
      </c>
      <c r="D15" s="58">
        <v>65892247</v>
      </c>
      <c r="E15" s="59">
        <v>56889984</v>
      </c>
      <c r="F15" s="59">
        <v>0</v>
      </c>
      <c r="G15" s="59">
        <v>7352928</v>
      </c>
      <c r="H15" s="59">
        <v>5419905</v>
      </c>
      <c r="I15" s="59">
        <v>12772833</v>
      </c>
      <c r="J15" s="59">
        <v>3924874</v>
      </c>
      <c r="K15" s="59">
        <v>379</v>
      </c>
      <c r="L15" s="59">
        <v>4098918</v>
      </c>
      <c r="M15" s="59">
        <v>8024171</v>
      </c>
      <c r="N15" s="59">
        <v>3992316</v>
      </c>
      <c r="O15" s="59">
        <v>4264395</v>
      </c>
      <c r="P15" s="59">
        <v>0</v>
      </c>
      <c r="Q15" s="59">
        <v>8256711</v>
      </c>
      <c r="R15" s="59">
        <v>19989</v>
      </c>
      <c r="S15" s="59">
        <v>4960</v>
      </c>
      <c r="T15" s="59">
        <v>0</v>
      </c>
      <c r="U15" s="59">
        <v>24949</v>
      </c>
      <c r="V15" s="59">
        <v>29078664</v>
      </c>
      <c r="W15" s="59">
        <v>56889984</v>
      </c>
      <c r="X15" s="59">
        <v>-27811320</v>
      </c>
      <c r="Y15" s="60">
        <v>-48.89</v>
      </c>
      <c r="Z15" s="61">
        <v>56889984</v>
      </c>
    </row>
    <row r="16" spans="1:26" ht="12.75">
      <c r="A16" s="57" t="s">
        <v>34</v>
      </c>
      <c r="B16" s="18">
        <v>599869</v>
      </c>
      <c r="C16" s="18">
        <v>0</v>
      </c>
      <c r="D16" s="58">
        <v>1440000</v>
      </c>
      <c r="E16" s="59">
        <v>908800</v>
      </c>
      <c r="F16" s="59">
        <v>0</v>
      </c>
      <c r="G16" s="59">
        <v>481256</v>
      </c>
      <c r="H16" s="59">
        <v>0</v>
      </c>
      <c r="I16" s="59">
        <v>481256</v>
      </c>
      <c r="J16" s="59">
        <v>133393</v>
      </c>
      <c r="K16" s="59">
        <v>23913</v>
      </c>
      <c r="L16" s="59">
        <v>0</v>
      </c>
      <c r="M16" s="59">
        <v>157306</v>
      </c>
      <c r="N16" s="59">
        <v>52536</v>
      </c>
      <c r="O16" s="59">
        <v>10017</v>
      </c>
      <c r="P16" s="59">
        <v>0</v>
      </c>
      <c r="Q16" s="59">
        <v>62553</v>
      </c>
      <c r="R16" s="59">
        <v>0</v>
      </c>
      <c r="S16" s="59">
        <v>0</v>
      </c>
      <c r="T16" s="59">
        <v>0</v>
      </c>
      <c r="U16" s="59">
        <v>0</v>
      </c>
      <c r="V16" s="59">
        <v>701115</v>
      </c>
      <c r="W16" s="59">
        <v>908800</v>
      </c>
      <c r="X16" s="59">
        <v>-207685</v>
      </c>
      <c r="Y16" s="60">
        <v>-22.85</v>
      </c>
      <c r="Z16" s="61">
        <v>908800</v>
      </c>
    </row>
    <row r="17" spans="1:26" ht="12.75">
      <c r="A17" s="57" t="s">
        <v>40</v>
      </c>
      <c r="B17" s="18">
        <v>82569948</v>
      </c>
      <c r="C17" s="18">
        <v>0</v>
      </c>
      <c r="D17" s="58">
        <v>113827150</v>
      </c>
      <c r="E17" s="59">
        <v>124083655</v>
      </c>
      <c r="F17" s="59">
        <v>105475</v>
      </c>
      <c r="G17" s="59">
        <v>5743375</v>
      </c>
      <c r="H17" s="59">
        <v>3927665</v>
      </c>
      <c r="I17" s="59">
        <v>9776515</v>
      </c>
      <c r="J17" s="59">
        <v>4277111</v>
      </c>
      <c r="K17" s="59">
        <v>3420099</v>
      </c>
      <c r="L17" s="59">
        <v>2360227</v>
      </c>
      <c r="M17" s="59">
        <v>10057437</v>
      </c>
      <c r="N17" s="59">
        <v>4454557</v>
      </c>
      <c r="O17" s="59">
        <v>3100705</v>
      </c>
      <c r="P17" s="59">
        <v>0</v>
      </c>
      <c r="Q17" s="59">
        <v>7555262</v>
      </c>
      <c r="R17" s="59">
        <v>2512804</v>
      </c>
      <c r="S17" s="59">
        <v>216694</v>
      </c>
      <c r="T17" s="59">
        <v>0</v>
      </c>
      <c r="U17" s="59">
        <v>2729498</v>
      </c>
      <c r="V17" s="59">
        <v>30118712</v>
      </c>
      <c r="W17" s="59">
        <v>124083655</v>
      </c>
      <c r="X17" s="59">
        <v>-93964943</v>
      </c>
      <c r="Y17" s="60">
        <v>-75.73</v>
      </c>
      <c r="Z17" s="61">
        <v>124083655</v>
      </c>
    </row>
    <row r="18" spans="1:26" ht="12.75">
      <c r="A18" s="68" t="s">
        <v>41</v>
      </c>
      <c r="B18" s="69">
        <f>SUM(B11:B17)</f>
        <v>296952333</v>
      </c>
      <c r="C18" s="69">
        <f>SUM(C11:C17)</f>
        <v>0</v>
      </c>
      <c r="D18" s="70">
        <f aca="true" t="shared" si="1" ref="D18:Z18">SUM(D11:D17)</f>
        <v>382253547</v>
      </c>
      <c r="E18" s="71">
        <f t="shared" si="1"/>
        <v>363987756</v>
      </c>
      <c r="F18" s="71">
        <f t="shared" si="1"/>
        <v>13109403</v>
      </c>
      <c r="G18" s="71">
        <f t="shared" si="1"/>
        <v>26916056</v>
      </c>
      <c r="H18" s="71">
        <f t="shared" si="1"/>
        <v>22282544</v>
      </c>
      <c r="I18" s="71">
        <f t="shared" si="1"/>
        <v>62308003</v>
      </c>
      <c r="J18" s="71">
        <f t="shared" si="1"/>
        <v>20813629</v>
      </c>
      <c r="K18" s="71">
        <f t="shared" si="1"/>
        <v>16300847</v>
      </c>
      <c r="L18" s="71">
        <f t="shared" si="1"/>
        <v>6459145</v>
      </c>
      <c r="M18" s="71">
        <f t="shared" si="1"/>
        <v>43573621</v>
      </c>
      <c r="N18" s="71">
        <f t="shared" si="1"/>
        <v>20720580</v>
      </c>
      <c r="O18" s="71">
        <f t="shared" si="1"/>
        <v>12781878</v>
      </c>
      <c r="P18" s="71">
        <f t="shared" si="1"/>
        <v>0</v>
      </c>
      <c r="Q18" s="71">
        <f t="shared" si="1"/>
        <v>33502458</v>
      </c>
      <c r="R18" s="71">
        <f t="shared" si="1"/>
        <v>14901196</v>
      </c>
      <c r="S18" s="71">
        <f t="shared" si="1"/>
        <v>11965628</v>
      </c>
      <c r="T18" s="71">
        <f t="shared" si="1"/>
        <v>0</v>
      </c>
      <c r="U18" s="71">
        <f t="shared" si="1"/>
        <v>26866824</v>
      </c>
      <c r="V18" s="71">
        <f t="shared" si="1"/>
        <v>166250906</v>
      </c>
      <c r="W18" s="71">
        <f t="shared" si="1"/>
        <v>363987756</v>
      </c>
      <c r="X18" s="71">
        <f t="shared" si="1"/>
        <v>-197736850</v>
      </c>
      <c r="Y18" s="66">
        <f>+IF(W18&lt;&gt;0,(X18/W18)*100,0)</f>
        <v>-54.32513779392074</v>
      </c>
      <c r="Z18" s="72">
        <f t="shared" si="1"/>
        <v>363987756</v>
      </c>
    </row>
    <row r="19" spans="1:26" ht="12.75">
      <c r="A19" s="68" t="s">
        <v>42</v>
      </c>
      <c r="B19" s="73">
        <f>+B10-B18</f>
        <v>-44513854</v>
      </c>
      <c r="C19" s="73">
        <f>+C10-C18</f>
        <v>0</v>
      </c>
      <c r="D19" s="74">
        <f aca="true" t="shared" si="2" ref="D19:Z19">+D10-D18</f>
        <v>7474396</v>
      </c>
      <c r="E19" s="75">
        <f t="shared" si="2"/>
        <v>76615142</v>
      </c>
      <c r="F19" s="75">
        <f t="shared" si="2"/>
        <v>-4804769</v>
      </c>
      <c r="G19" s="75">
        <f t="shared" si="2"/>
        <v>-15046449</v>
      </c>
      <c r="H19" s="75">
        <f t="shared" si="2"/>
        <v>-13102215</v>
      </c>
      <c r="I19" s="75">
        <f t="shared" si="2"/>
        <v>-32953433</v>
      </c>
      <c r="J19" s="75">
        <f t="shared" si="2"/>
        <v>-6775423</v>
      </c>
      <c r="K19" s="75">
        <f t="shared" si="2"/>
        <v>-4784527</v>
      </c>
      <c r="L19" s="75">
        <f t="shared" si="2"/>
        <v>-6112525</v>
      </c>
      <c r="M19" s="75">
        <f t="shared" si="2"/>
        <v>-17672475</v>
      </c>
      <c r="N19" s="75">
        <f t="shared" si="2"/>
        <v>-10135885</v>
      </c>
      <c r="O19" s="75">
        <f t="shared" si="2"/>
        <v>5458173</v>
      </c>
      <c r="P19" s="75">
        <f t="shared" si="2"/>
        <v>0</v>
      </c>
      <c r="Q19" s="75">
        <f t="shared" si="2"/>
        <v>-4677712</v>
      </c>
      <c r="R19" s="75">
        <f t="shared" si="2"/>
        <v>-3995083</v>
      </c>
      <c r="S19" s="75">
        <f t="shared" si="2"/>
        <v>-3231976</v>
      </c>
      <c r="T19" s="75">
        <f t="shared" si="2"/>
        <v>0</v>
      </c>
      <c r="U19" s="75">
        <f t="shared" si="2"/>
        <v>-7227059</v>
      </c>
      <c r="V19" s="75">
        <f t="shared" si="2"/>
        <v>-62530679</v>
      </c>
      <c r="W19" s="75">
        <f>IF(E10=E18,0,W10-W18)</f>
        <v>76615142</v>
      </c>
      <c r="X19" s="75">
        <f t="shared" si="2"/>
        <v>-139145821</v>
      </c>
      <c r="Y19" s="76">
        <f>+IF(W19&lt;&gt;0,(X19/W19)*100,0)</f>
        <v>-181.61660654495685</v>
      </c>
      <c r="Z19" s="77">
        <f t="shared" si="2"/>
        <v>76615142</v>
      </c>
    </row>
    <row r="20" spans="1:26" ht="20.25">
      <c r="A20" s="78" t="s">
        <v>43</v>
      </c>
      <c r="B20" s="79">
        <v>45268885</v>
      </c>
      <c r="C20" s="79">
        <v>0</v>
      </c>
      <c r="D20" s="80">
        <v>1053000</v>
      </c>
      <c r="E20" s="81">
        <v>1053000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1053000</v>
      </c>
      <c r="X20" s="81">
        <v>-1053000</v>
      </c>
      <c r="Y20" s="82">
        <v>-100</v>
      </c>
      <c r="Z20" s="83">
        <v>1053000</v>
      </c>
    </row>
    <row r="21" spans="1:26" ht="41.25">
      <c r="A21" s="84" t="s">
        <v>106</v>
      </c>
      <c r="B21" s="85">
        <v>837956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730000</v>
      </c>
      <c r="L21" s="87">
        <v>0</v>
      </c>
      <c r="M21" s="87">
        <v>730000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730000</v>
      </c>
      <c r="W21" s="87">
        <v>0</v>
      </c>
      <c r="X21" s="87">
        <v>730000</v>
      </c>
      <c r="Y21" s="88">
        <v>0</v>
      </c>
      <c r="Z21" s="89">
        <v>0</v>
      </c>
    </row>
    <row r="22" spans="1:26" ht="12.75">
      <c r="A22" s="90" t="s">
        <v>107</v>
      </c>
      <c r="B22" s="91">
        <f>SUM(B19:B21)</f>
        <v>1592987</v>
      </c>
      <c r="C22" s="91">
        <f>SUM(C19:C21)</f>
        <v>0</v>
      </c>
      <c r="D22" s="92">
        <f aca="true" t="shared" si="3" ref="D22:Z22">SUM(D19:D21)</f>
        <v>8527396</v>
      </c>
      <c r="E22" s="93">
        <f t="shared" si="3"/>
        <v>77668142</v>
      </c>
      <c r="F22" s="93">
        <f t="shared" si="3"/>
        <v>-4804769</v>
      </c>
      <c r="G22" s="93">
        <f t="shared" si="3"/>
        <v>-15046449</v>
      </c>
      <c r="H22" s="93">
        <f t="shared" si="3"/>
        <v>-13102215</v>
      </c>
      <c r="I22" s="93">
        <f t="shared" si="3"/>
        <v>-32953433</v>
      </c>
      <c r="J22" s="93">
        <f t="shared" si="3"/>
        <v>-6775423</v>
      </c>
      <c r="K22" s="93">
        <f t="shared" si="3"/>
        <v>-4054527</v>
      </c>
      <c r="L22" s="93">
        <f t="shared" si="3"/>
        <v>-6112525</v>
      </c>
      <c r="M22" s="93">
        <f t="shared" si="3"/>
        <v>-16942475</v>
      </c>
      <c r="N22" s="93">
        <f t="shared" si="3"/>
        <v>-10135885</v>
      </c>
      <c r="O22" s="93">
        <f t="shared" si="3"/>
        <v>5458173</v>
      </c>
      <c r="P22" s="93">
        <f t="shared" si="3"/>
        <v>0</v>
      </c>
      <c r="Q22" s="93">
        <f t="shared" si="3"/>
        <v>-4677712</v>
      </c>
      <c r="R22" s="93">
        <f t="shared" si="3"/>
        <v>-3995083</v>
      </c>
      <c r="S22" s="93">
        <f t="shared" si="3"/>
        <v>-3231976</v>
      </c>
      <c r="T22" s="93">
        <f t="shared" si="3"/>
        <v>0</v>
      </c>
      <c r="U22" s="93">
        <f t="shared" si="3"/>
        <v>-7227059</v>
      </c>
      <c r="V22" s="93">
        <f t="shared" si="3"/>
        <v>-61800679</v>
      </c>
      <c r="W22" s="93">
        <f t="shared" si="3"/>
        <v>77668142</v>
      </c>
      <c r="X22" s="93">
        <f t="shared" si="3"/>
        <v>-139468821</v>
      </c>
      <c r="Y22" s="94">
        <f>+IF(W22&lt;&gt;0,(X22/W22)*100,0)</f>
        <v>-179.57017820768777</v>
      </c>
      <c r="Z22" s="95">
        <f t="shared" si="3"/>
        <v>77668142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1592987</v>
      </c>
      <c r="C24" s="73">
        <f>SUM(C22:C23)</f>
        <v>0</v>
      </c>
      <c r="D24" s="74">
        <f aca="true" t="shared" si="4" ref="D24:Z24">SUM(D22:D23)</f>
        <v>8527396</v>
      </c>
      <c r="E24" s="75">
        <f t="shared" si="4"/>
        <v>77668142</v>
      </c>
      <c r="F24" s="75">
        <f t="shared" si="4"/>
        <v>-4804769</v>
      </c>
      <c r="G24" s="75">
        <f t="shared" si="4"/>
        <v>-15046449</v>
      </c>
      <c r="H24" s="75">
        <f t="shared" si="4"/>
        <v>-13102215</v>
      </c>
      <c r="I24" s="75">
        <f t="shared" si="4"/>
        <v>-32953433</v>
      </c>
      <c r="J24" s="75">
        <f t="shared" si="4"/>
        <v>-6775423</v>
      </c>
      <c r="K24" s="75">
        <f t="shared" si="4"/>
        <v>-4054527</v>
      </c>
      <c r="L24" s="75">
        <f t="shared" si="4"/>
        <v>-6112525</v>
      </c>
      <c r="M24" s="75">
        <f t="shared" si="4"/>
        <v>-16942475</v>
      </c>
      <c r="N24" s="75">
        <f t="shared" si="4"/>
        <v>-10135885</v>
      </c>
      <c r="O24" s="75">
        <f t="shared" si="4"/>
        <v>5458173</v>
      </c>
      <c r="P24" s="75">
        <f t="shared" si="4"/>
        <v>0</v>
      </c>
      <c r="Q24" s="75">
        <f t="shared" si="4"/>
        <v>-4677712</v>
      </c>
      <c r="R24" s="75">
        <f t="shared" si="4"/>
        <v>-3995083</v>
      </c>
      <c r="S24" s="75">
        <f t="shared" si="4"/>
        <v>-3231976</v>
      </c>
      <c r="T24" s="75">
        <f t="shared" si="4"/>
        <v>0</v>
      </c>
      <c r="U24" s="75">
        <f t="shared" si="4"/>
        <v>-7227059</v>
      </c>
      <c r="V24" s="75">
        <f t="shared" si="4"/>
        <v>-61800679</v>
      </c>
      <c r="W24" s="75">
        <f t="shared" si="4"/>
        <v>77668142</v>
      </c>
      <c r="X24" s="75">
        <f t="shared" si="4"/>
        <v>-139468821</v>
      </c>
      <c r="Y24" s="76">
        <f>+IF(W24&lt;&gt;0,(X24/W24)*100,0)</f>
        <v>-179.57017820768777</v>
      </c>
      <c r="Z24" s="77">
        <f t="shared" si="4"/>
        <v>77668142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108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42920820</v>
      </c>
      <c r="C27" s="21">
        <v>0</v>
      </c>
      <c r="D27" s="103">
        <v>48493000</v>
      </c>
      <c r="E27" s="104">
        <v>49060000</v>
      </c>
      <c r="F27" s="104">
        <v>0</v>
      </c>
      <c r="G27" s="104">
        <v>0</v>
      </c>
      <c r="H27" s="104">
        <v>0</v>
      </c>
      <c r="I27" s="104">
        <v>0</v>
      </c>
      <c r="J27" s="104">
        <v>10480</v>
      </c>
      <c r="K27" s="104">
        <v>0</v>
      </c>
      <c r="L27" s="104">
        <v>0</v>
      </c>
      <c r="M27" s="104">
        <v>10480</v>
      </c>
      <c r="N27" s="104">
        <v>765247</v>
      </c>
      <c r="O27" s="104">
        <v>0</v>
      </c>
      <c r="P27" s="104">
        <v>0</v>
      </c>
      <c r="Q27" s="104">
        <v>765247</v>
      </c>
      <c r="R27" s="104">
        <v>0</v>
      </c>
      <c r="S27" s="104">
        <v>0</v>
      </c>
      <c r="T27" s="104">
        <v>0</v>
      </c>
      <c r="U27" s="104">
        <v>0</v>
      </c>
      <c r="V27" s="104">
        <v>775727</v>
      </c>
      <c r="W27" s="104">
        <v>49060000</v>
      </c>
      <c r="X27" s="104">
        <v>-48284273</v>
      </c>
      <c r="Y27" s="105">
        <v>-98.42</v>
      </c>
      <c r="Z27" s="106">
        <v>49060000</v>
      </c>
    </row>
    <row r="28" spans="1:26" ht="12.75">
      <c r="A28" s="107" t="s">
        <v>47</v>
      </c>
      <c r="B28" s="18">
        <v>-31176530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728313</v>
      </c>
      <c r="O28" s="59">
        <v>0</v>
      </c>
      <c r="P28" s="59">
        <v>0</v>
      </c>
      <c r="Q28" s="59">
        <v>728313</v>
      </c>
      <c r="R28" s="59">
        <v>0</v>
      </c>
      <c r="S28" s="59">
        <v>0</v>
      </c>
      <c r="T28" s="59">
        <v>0</v>
      </c>
      <c r="U28" s="59">
        <v>0</v>
      </c>
      <c r="V28" s="59">
        <v>728313</v>
      </c>
      <c r="W28" s="59">
        <v>0</v>
      </c>
      <c r="X28" s="59">
        <v>728313</v>
      </c>
      <c r="Y28" s="60">
        <v>0</v>
      </c>
      <c r="Z28" s="61">
        <v>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-31176530</v>
      </c>
      <c r="C32" s="21">
        <f>SUM(C28:C31)</f>
        <v>0</v>
      </c>
      <c r="D32" s="103">
        <f aca="true" t="shared" si="5" ref="D32:Z32">SUM(D28:D31)</f>
        <v>0</v>
      </c>
      <c r="E32" s="104">
        <f t="shared" si="5"/>
        <v>0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728313</v>
      </c>
      <c r="O32" s="104">
        <f t="shared" si="5"/>
        <v>0</v>
      </c>
      <c r="P32" s="104">
        <f t="shared" si="5"/>
        <v>0</v>
      </c>
      <c r="Q32" s="104">
        <f t="shared" si="5"/>
        <v>728313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728313</v>
      </c>
      <c r="W32" s="104">
        <f t="shared" si="5"/>
        <v>0</v>
      </c>
      <c r="X32" s="104">
        <f t="shared" si="5"/>
        <v>728313</v>
      </c>
      <c r="Y32" s="105">
        <f>+IF(W32&lt;&gt;0,(X32/W32)*100,0)</f>
        <v>0</v>
      </c>
      <c r="Z32" s="106">
        <f t="shared" si="5"/>
        <v>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35704937</v>
      </c>
      <c r="C35" s="18">
        <v>0</v>
      </c>
      <c r="D35" s="58">
        <v>-78357916</v>
      </c>
      <c r="E35" s="59">
        <v>30566058</v>
      </c>
      <c r="F35" s="59">
        <v>24690478</v>
      </c>
      <c r="G35" s="59">
        <v>-9030331</v>
      </c>
      <c r="H35" s="59">
        <v>-7230783</v>
      </c>
      <c r="I35" s="59">
        <v>8429364</v>
      </c>
      <c r="J35" s="59">
        <v>-10236599</v>
      </c>
      <c r="K35" s="59">
        <v>-6186869</v>
      </c>
      <c r="L35" s="59">
        <v>1553638</v>
      </c>
      <c r="M35" s="59">
        <v>-14869830</v>
      </c>
      <c r="N35" s="59">
        <v>-9396949</v>
      </c>
      <c r="O35" s="59">
        <v>4919779</v>
      </c>
      <c r="P35" s="59">
        <v>0</v>
      </c>
      <c r="Q35" s="59">
        <v>-4477170</v>
      </c>
      <c r="R35" s="59">
        <v>11633862</v>
      </c>
      <c r="S35" s="59">
        <v>9946007</v>
      </c>
      <c r="T35" s="59">
        <v>0</v>
      </c>
      <c r="U35" s="59">
        <v>21579869</v>
      </c>
      <c r="V35" s="59">
        <v>10662233</v>
      </c>
      <c r="W35" s="59">
        <v>30566058</v>
      </c>
      <c r="X35" s="59">
        <v>-19903825</v>
      </c>
      <c r="Y35" s="60">
        <v>-65.12</v>
      </c>
      <c r="Z35" s="61">
        <v>30566058</v>
      </c>
    </row>
    <row r="36" spans="1:26" ht="12.75">
      <c r="A36" s="57" t="s">
        <v>53</v>
      </c>
      <c r="B36" s="18">
        <v>-13191243</v>
      </c>
      <c r="C36" s="18">
        <v>0</v>
      </c>
      <c r="D36" s="58">
        <v>47421098</v>
      </c>
      <c r="E36" s="59">
        <v>47988098</v>
      </c>
      <c r="F36" s="59">
        <v>0</v>
      </c>
      <c r="G36" s="59">
        <v>0</v>
      </c>
      <c r="H36" s="59">
        <v>6623195</v>
      </c>
      <c r="I36" s="59">
        <v>6623195</v>
      </c>
      <c r="J36" s="59">
        <v>2607014</v>
      </c>
      <c r="K36" s="59">
        <v>2495980</v>
      </c>
      <c r="L36" s="59">
        <v>356811</v>
      </c>
      <c r="M36" s="59">
        <v>5459805</v>
      </c>
      <c r="N36" s="59">
        <v>2971703</v>
      </c>
      <c r="O36" s="59">
        <v>646871</v>
      </c>
      <c r="P36" s="59">
        <v>0</v>
      </c>
      <c r="Q36" s="59">
        <v>3618574</v>
      </c>
      <c r="R36" s="59">
        <v>0</v>
      </c>
      <c r="S36" s="59">
        <v>0</v>
      </c>
      <c r="T36" s="59">
        <v>0</v>
      </c>
      <c r="U36" s="59">
        <v>0</v>
      </c>
      <c r="V36" s="59">
        <v>15701574</v>
      </c>
      <c r="W36" s="59">
        <v>47988098</v>
      </c>
      <c r="X36" s="59">
        <v>-32286524</v>
      </c>
      <c r="Y36" s="60">
        <v>-67.28</v>
      </c>
      <c r="Z36" s="61">
        <v>47988098</v>
      </c>
    </row>
    <row r="37" spans="1:26" ht="12.75">
      <c r="A37" s="57" t="s">
        <v>54</v>
      </c>
      <c r="B37" s="18">
        <v>1664601</v>
      </c>
      <c r="C37" s="18">
        <v>0</v>
      </c>
      <c r="D37" s="58">
        <v>-39464214</v>
      </c>
      <c r="E37" s="59">
        <v>791066</v>
      </c>
      <c r="F37" s="59">
        <v>29495256</v>
      </c>
      <c r="G37" s="59">
        <v>6075138</v>
      </c>
      <c r="H37" s="59">
        <v>12494629</v>
      </c>
      <c r="I37" s="59">
        <v>48065023</v>
      </c>
      <c r="J37" s="59">
        <v>-4695416</v>
      </c>
      <c r="K37" s="59">
        <v>363630</v>
      </c>
      <c r="L37" s="59">
        <v>8022975</v>
      </c>
      <c r="M37" s="59">
        <v>3691189</v>
      </c>
      <c r="N37" s="59">
        <v>-14076367</v>
      </c>
      <c r="O37" s="59">
        <v>108477</v>
      </c>
      <c r="P37" s="59">
        <v>0</v>
      </c>
      <c r="Q37" s="59">
        <v>-13967890</v>
      </c>
      <c r="R37" s="59">
        <v>15628942</v>
      </c>
      <c r="S37" s="59">
        <v>13177982</v>
      </c>
      <c r="T37" s="59">
        <v>0</v>
      </c>
      <c r="U37" s="59">
        <v>28806924</v>
      </c>
      <c r="V37" s="59">
        <v>66595246</v>
      </c>
      <c r="W37" s="59">
        <v>791066</v>
      </c>
      <c r="X37" s="59">
        <v>65804180</v>
      </c>
      <c r="Y37" s="60">
        <v>8318.42</v>
      </c>
      <c r="Z37" s="61">
        <v>791066</v>
      </c>
    </row>
    <row r="38" spans="1:26" ht="12.75">
      <c r="A38" s="57" t="s">
        <v>55</v>
      </c>
      <c r="B38" s="18">
        <v>9008679</v>
      </c>
      <c r="C38" s="18">
        <v>0</v>
      </c>
      <c r="D38" s="58">
        <v>0</v>
      </c>
      <c r="E38" s="59">
        <v>94948</v>
      </c>
      <c r="F38" s="59">
        <v>0</v>
      </c>
      <c r="G38" s="59">
        <v>-59011</v>
      </c>
      <c r="H38" s="59">
        <v>0</v>
      </c>
      <c r="I38" s="59">
        <v>-59011</v>
      </c>
      <c r="J38" s="59">
        <v>3841255</v>
      </c>
      <c r="K38" s="59">
        <v>0</v>
      </c>
      <c r="L38" s="59">
        <v>0</v>
      </c>
      <c r="M38" s="59">
        <v>3841255</v>
      </c>
      <c r="N38" s="59">
        <v>17787000</v>
      </c>
      <c r="O38" s="59">
        <v>0</v>
      </c>
      <c r="P38" s="59">
        <v>0</v>
      </c>
      <c r="Q38" s="59">
        <v>17787000</v>
      </c>
      <c r="R38" s="59">
        <v>0</v>
      </c>
      <c r="S38" s="59">
        <v>0</v>
      </c>
      <c r="T38" s="59">
        <v>0</v>
      </c>
      <c r="U38" s="59">
        <v>0</v>
      </c>
      <c r="V38" s="59">
        <v>21569244</v>
      </c>
      <c r="W38" s="59">
        <v>94948</v>
      </c>
      <c r="X38" s="59">
        <v>21474296</v>
      </c>
      <c r="Y38" s="60">
        <v>22616.9</v>
      </c>
      <c r="Z38" s="61">
        <v>94948</v>
      </c>
    </row>
    <row r="39" spans="1:26" ht="12.75">
      <c r="A39" s="57" t="s">
        <v>56</v>
      </c>
      <c r="B39" s="18">
        <v>10247427</v>
      </c>
      <c r="C39" s="18">
        <v>0</v>
      </c>
      <c r="D39" s="58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60">
        <v>0</v>
      </c>
      <c r="Z39" s="61">
        <v>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-275654486</v>
      </c>
      <c r="C42" s="18">
        <v>0</v>
      </c>
      <c r="D42" s="58">
        <v>85954092</v>
      </c>
      <c r="E42" s="59">
        <v>151034507</v>
      </c>
      <c r="F42" s="59">
        <v>-13109403</v>
      </c>
      <c r="G42" s="59">
        <v>-26825542</v>
      </c>
      <c r="H42" s="59">
        <v>-21972838</v>
      </c>
      <c r="I42" s="59">
        <v>-61907783</v>
      </c>
      <c r="J42" s="59">
        <v>-20498173</v>
      </c>
      <c r="K42" s="59">
        <v>-16210203</v>
      </c>
      <c r="L42" s="59">
        <v>-6459145</v>
      </c>
      <c r="M42" s="59">
        <v>-43167521</v>
      </c>
      <c r="N42" s="59">
        <v>-20629936</v>
      </c>
      <c r="O42" s="59">
        <v>-12781878</v>
      </c>
      <c r="P42" s="59">
        <v>0</v>
      </c>
      <c r="Q42" s="59">
        <v>-33411814</v>
      </c>
      <c r="R42" s="59">
        <v>-14901196</v>
      </c>
      <c r="S42" s="59">
        <v>-11965628</v>
      </c>
      <c r="T42" s="59">
        <v>0</v>
      </c>
      <c r="U42" s="59">
        <v>-26866824</v>
      </c>
      <c r="V42" s="59">
        <v>-165353942</v>
      </c>
      <c r="W42" s="59">
        <v>151034507</v>
      </c>
      <c r="X42" s="59">
        <v>-316388449</v>
      </c>
      <c r="Y42" s="60">
        <v>-209.48</v>
      </c>
      <c r="Z42" s="61">
        <v>151034507</v>
      </c>
    </row>
    <row r="43" spans="1:26" ht="12.75">
      <c r="A43" s="57" t="s">
        <v>59</v>
      </c>
      <c r="B43" s="18">
        <v>2515174</v>
      </c>
      <c r="C43" s="18">
        <v>0</v>
      </c>
      <c r="D43" s="58">
        <v>-59080416</v>
      </c>
      <c r="E43" s="59">
        <v>-59647416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-59647416</v>
      </c>
      <c r="X43" s="59">
        <v>59647416</v>
      </c>
      <c r="Y43" s="60">
        <v>-100</v>
      </c>
      <c r="Z43" s="61">
        <v>-59647416</v>
      </c>
    </row>
    <row r="44" spans="1:26" ht="12.75">
      <c r="A44" s="57" t="s">
        <v>60</v>
      </c>
      <c r="B44" s="18">
        <v>1014093</v>
      </c>
      <c r="C44" s="18">
        <v>0</v>
      </c>
      <c r="D44" s="58">
        <v>84241</v>
      </c>
      <c r="E44" s="59">
        <v>-252157</v>
      </c>
      <c r="F44" s="59">
        <v>-9091</v>
      </c>
      <c r="G44" s="59">
        <v>11790</v>
      </c>
      <c r="H44" s="59">
        <v>-5139</v>
      </c>
      <c r="I44" s="59">
        <v>-2440</v>
      </c>
      <c r="J44" s="59">
        <v>-943</v>
      </c>
      <c r="K44" s="59">
        <v>-7356</v>
      </c>
      <c r="L44" s="59">
        <v>-3079</v>
      </c>
      <c r="M44" s="59">
        <v>-11378</v>
      </c>
      <c r="N44" s="59">
        <v>24021</v>
      </c>
      <c r="O44" s="59">
        <v>-6938</v>
      </c>
      <c r="P44" s="59">
        <v>-17083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-13818</v>
      </c>
      <c r="W44" s="59">
        <v>-417967</v>
      </c>
      <c r="X44" s="59">
        <v>404149</v>
      </c>
      <c r="Y44" s="60">
        <v>-96.69</v>
      </c>
      <c r="Z44" s="61">
        <v>-252157</v>
      </c>
    </row>
    <row r="45" spans="1:26" ht="12.75">
      <c r="A45" s="68" t="s">
        <v>61</v>
      </c>
      <c r="B45" s="21">
        <v>-264857824</v>
      </c>
      <c r="C45" s="21">
        <v>0</v>
      </c>
      <c r="D45" s="103">
        <v>26957917</v>
      </c>
      <c r="E45" s="104">
        <v>91134934</v>
      </c>
      <c r="F45" s="104">
        <v>83148927</v>
      </c>
      <c r="G45" s="104">
        <f>+F45+G42+G43+G44+G83</f>
        <v>44860730</v>
      </c>
      <c r="H45" s="104">
        <f>+G45+H42+H43+H44+H83</f>
        <v>10299494</v>
      </c>
      <c r="I45" s="104">
        <f>+H45</f>
        <v>10299494</v>
      </c>
      <c r="J45" s="104">
        <f>+H45+J42+J43+J44+J83</f>
        <v>-24333757</v>
      </c>
      <c r="K45" s="104">
        <f>+J45+K42+K43+K44+K83</f>
        <v>-50203196</v>
      </c>
      <c r="L45" s="104">
        <f>+K45+L42+L43+L44+L83</f>
        <v>-55526246</v>
      </c>
      <c r="M45" s="104">
        <f>+L45</f>
        <v>-55526246</v>
      </c>
      <c r="N45" s="104">
        <f>+L45+N42+N43+N44+N83</f>
        <v>-81468516</v>
      </c>
      <c r="O45" s="104">
        <f>+N45+O42+O43+O44+O83</f>
        <v>-96427461</v>
      </c>
      <c r="P45" s="104">
        <f>+O45+P42+P43+P44+P83</f>
        <v>-96444544</v>
      </c>
      <c r="Q45" s="104">
        <f>+P45</f>
        <v>-96444544</v>
      </c>
      <c r="R45" s="104">
        <f>+P45+R42+R43+R44+R83</f>
        <v>-105526388</v>
      </c>
      <c r="S45" s="104">
        <f>+R45+S42+S43+S44+S83</f>
        <v>-111272282</v>
      </c>
      <c r="T45" s="104">
        <f>+S45+T42+T43+T44+T83</f>
        <v>-111272282</v>
      </c>
      <c r="U45" s="104">
        <f>+T45</f>
        <v>-111272282</v>
      </c>
      <c r="V45" s="104">
        <f>+U45</f>
        <v>-111272282</v>
      </c>
      <c r="W45" s="104">
        <f>+W83+W42+W43+W44</f>
        <v>90969124</v>
      </c>
      <c r="X45" s="104">
        <f>+V45-W45</f>
        <v>-202241406</v>
      </c>
      <c r="Y45" s="105">
        <f>+IF(W45&lt;&gt;0,+(X45/W45)*100,0)</f>
        <v>-222.3187353106753</v>
      </c>
      <c r="Z45" s="106">
        <v>91134934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109</v>
      </c>
      <c r="B47" s="119" t="s">
        <v>95</v>
      </c>
      <c r="C47" s="119"/>
      <c r="D47" s="120" t="s">
        <v>96</v>
      </c>
      <c r="E47" s="121" t="s">
        <v>97</v>
      </c>
      <c r="F47" s="122"/>
      <c r="G47" s="122"/>
      <c r="H47" s="122"/>
      <c r="I47" s="123" t="s">
        <v>98</v>
      </c>
      <c r="J47" s="122"/>
      <c r="K47" s="122"/>
      <c r="L47" s="122"/>
      <c r="M47" s="123" t="s">
        <v>99</v>
      </c>
      <c r="N47" s="124"/>
      <c r="O47" s="124"/>
      <c r="P47" s="124"/>
      <c r="Q47" s="123" t="s">
        <v>100</v>
      </c>
      <c r="R47" s="124"/>
      <c r="S47" s="124"/>
      <c r="T47" s="124"/>
      <c r="U47" s="123" t="s">
        <v>101</v>
      </c>
      <c r="V47" s="123" t="s">
        <v>102</v>
      </c>
      <c r="W47" s="123" t="s">
        <v>103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110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28977734</v>
      </c>
      <c r="C68" s="18">
        <v>0</v>
      </c>
      <c r="D68" s="19">
        <v>65046190</v>
      </c>
      <c r="E68" s="20">
        <v>68931629</v>
      </c>
      <c r="F68" s="20">
        <v>2736999</v>
      </c>
      <c r="G68" s="20">
        <v>1801065</v>
      </c>
      <c r="H68" s="20">
        <v>1838544</v>
      </c>
      <c r="I68" s="20">
        <v>6376608</v>
      </c>
      <c r="J68" s="20">
        <v>3619036</v>
      </c>
      <c r="K68" s="20">
        <v>3728633</v>
      </c>
      <c r="L68" s="20">
        <v>0</v>
      </c>
      <c r="M68" s="20">
        <v>7347669</v>
      </c>
      <c r="N68" s="20">
        <v>3399269</v>
      </c>
      <c r="O68" s="20">
        <v>-158326</v>
      </c>
      <c r="P68" s="20">
        <v>0</v>
      </c>
      <c r="Q68" s="20">
        <v>3240943</v>
      </c>
      <c r="R68" s="20">
        <v>3527158</v>
      </c>
      <c r="S68" s="20">
        <v>3527158</v>
      </c>
      <c r="T68" s="20">
        <v>0</v>
      </c>
      <c r="U68" s="20">
        <v>7054316</v>
      </c>
      <c r="V68" s="20">
        <v>24019536</v>
      </c>
      <c r="W68" s="20">
        <v>68931629</v>
      </c>
      <c r="X68" s="20">
        <v>0</v>
      </c>
      <c r="Y68" s="19">
        <v>0</v>
      </c>
      <c r="Z68" s="22">
        <v>68931629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60011622</v>
      </c>
      <c r="C70" s="18">
        <v>0</v>
      </c>
      <c r="D70" s="19">
        <v>84471982</v>
      </c>
      <c r="E70" s="20">
        <v>84471980</v>
      </c>
      <c r="F70" s="20">
        <v>3583346</v>
      </c>
      <c r="G70" s="20">
        <v>5855957</v>
      </c>
      <c r="H70" s="20">
        <v>5363818</v>
      </c>
      <c r="I70" s="20">
        <v>14803121</v>
      </c>
      <c r="J70" s="20">
        <v>5301850</v>
      </c>
      <c r="K70" s="20">
        <v>5439420</v>
      </c>
      <c r="L70" s="20">
        <v>233285</v>
      </c>
      <c r="M70" s="20">
        <v>10974555</v>
      </c>
      <c r="N70" s="20">
        <v>5348082</v>
      </c>
      <c r="O70" s="20">
        <v>16740456</v>
      </c>
      <c r="P70" s="20">
        <v>0</v>
      </c>
      <c r="Q70" s="20">
        <v>22088538</v>
      </c>
      <c r="R70" s="20">
        <v>5711670</v>
      </c>
      <c r="S70" s="20">
        <v>3336628</v>
      </c>
      <c r="T70" s="20">
        <v>0</v>
      </c>
      <c r="U70" s="20">
        <v>9048298</v>
      </c>
      <c r="V70" s="20">
        <v>56914512</v>
      </c>
      <c r="W70" s="20">
        <v>84471980</v>
      </c>
      <c r="X70" s="20">
        <v>0</v>
      </c>
      <c r="Y70" s="19">
        <v>0</v>
      </c>
      <c r="Z70" s="22">
        <v>84471980</v>
      </c>
    </row>
    <row r="71" spans="1:26" ht="12.75" hidden="1">
      <c r="A71" s="38" t="s">
        <v>67</v>
      </c>
      <c r="B71" s="18">
        <v>9507896</v>
      </c>
      <c r="C71" s="18">
        <v>0</v>
      </c>
      <c r="D71" s="19">
        <v>20836533</v>
      </c>
      <c r="E71" s="20">
        <v>20836533</v>
      </c>
      <c r="F71" s="20">
        <v>705813</v>
      </c>
      <c r="G71" s="20">
        <v>801811</v>
      </c>
      <c r="H71" s="20">
        <v>847806</v>
      </c>
      <c r="I71" s="20">
        <v>2355430</v>
      </c>
      <c r="J71" s="20">
        <v>958965</v>
      </c>
      <c r="K71" s="20">
        <v>820896</v>
      </c>
      <c r="L71" s="20">
        <v>5865</v>
      </c>
      <c r="M71" s="20">
        <v>1785726</v>
      </c>
      <c r="N71" s="20">
        <v>729466</v>
      </c>
      <c r="O71" s="20">
        <v>446723</v>
      </c>
      <c r="P71" s="20">
        <v>0</v>
      </c>
      <c r="Q71" s="20">
        <v>1176189</v>
      </c>
      <c r="R71" s="20">
        <v>715700</v>
      </c>
      <c r="S71" s="20">
        <v>533058</v>
      </c>
      <c r="T71" s="20">
        <v>0</v>
      </c>
      <c r="U71" s="20">
        <v>1248758</v>
      </c>
      <c r="V71" s="20">
        <v>6566103</v>
      </c>
      <c r="W71" s="20">
        <v>20836533</v>
      </c>
      <c r="X71" s="20">
        <v>0</v>
      </c>
      <c r="Y71" s="19">
        <v>0</v>
      </c>
      <c r="Z71" s="22">
        <v>20836533</v>
      </c>
    </row>
    <row r="72" spans="1:26" ht="12.75" hidden="1">
      <c r="A72" s="38" t="s">
        <v>68</v>
      </c>
      <c r="B72" s="18">
        <v>253262</v>
      </c>
      <c r="C72" s="18">
        <v>0</v>
      </c>
      <c r="D72" s="19">
        <v>3697953</v>
      </c>
      <c r="E72" s="20">
        <v>3697953</v>
      </c>
      <c r="F72" s="20">
        <v>36431</v>
      </c>
      <c r="G72" s="20">
        <v>36319</v>
      </c>
      <c r="H72" s="20">
        <v>35247</v>
      </c>
      <c r="I72" s="20">
        <v>107997</v>
      </c>
      <c r="J72" s="20">
        <v>39193</v>
      </c>
      <c r="K72" s="20">
        <v>36371</v>
      </c>
      <c r="L72" s="20">
        <v>2857</v>
      </c>
      <c r="M72" s="20">
        <v>78421</v>
      </c>
      <c r="N72" s="20">
        <v>32573</v>
      </c>
      <c r="O72" s="20">
        <v>52409</v>
      </c>
      <c r="P72" s="20">
        <v>0</v>
      </c>
      <c r="Q72" s="20">
        <v>84982</v>
      </c>
      <c r="R72" s="20">
        <v>30674</v>
      </c>
      <c r="S72" s="20">
        <v>31065</v>
      </c>
      <c r="T72" s="20">
        <v>0</v>
      </c>
      <c r="U72" s="20">
        <v>61739</v>
      </c>
      <c r="V72" s="20">
        <v>333139</v>
      </c>
      <c r="W72" s="20">
        <v>3697953</v>
      </c>
      <c r="X72" s="20">
        <v>0</v>
      </c>
      <c r="Y72" s="19">
        <v>0</v>
      </c>
      <c r="Z72" s="22">
        <v>3697953</v>
      </c>
    </row>
    <row r="73" spans="1:26" ht="12.75" hidden="1">
      <c r="A73" s="38" t="s">
        <v>69</v>
      </c>
      <c r="B73" s="18">
        <v>9583154</v>
      </c>
      <c r="C73" s="18">
        <v>0</v>
      </c>
      <c r="D73" s="19">
        <v>20918553</v>
      </c>
      <c r="E73" s="20">
        <v>20993519</v>
      </c>
      <c r="F73" s="20">
        <v>864884</v>
      </c>
      <c r="G73" s="20">
        <v>867691</v>
      </c>
      <c r="H73" s="20">
        <v>873471</v>
      </c>
      <c r="I73" s="20">
        <v>2606046</v>
      </c>
      <c r="J73" s="20">
        <v>872575</v>
      </c>
      <c r="K73" s="20">
        <v>872208</v>
      </c>
      <c r="L73" s="20">
        <v>900</v>
      </c>
      <c r="M73" s="20">
        <v>1745683</v>
      </c>
      <c r="N73" s="20">
        <v>867795</v>
      </c>
      <c r="O73" s="20">
        <v>1070217</v>
      </c>
      <c r="P73" s="20">
        <v>0</v>
      </c>
      <c r="Q73" s="20">
        <v>1938012</v>
      </c>
      <c r="R73" s="20">
        <v>871825</v>
      </c>
      <c r="S73" s="20">
        <v>872216</v>
      </c>
      <c r="T73" s="20">
        <v>0</v>
      </c>
      <c r="U73" s="20">
        <v>1744041</v>
      </c>
      <c r="V73" s="20">
        <v>8033782</v>
      </c>
      <c r="W73" s="20">
        <v>20993519</v>
      </c>
      <c r="X73" s="20">
        <v>0</v>
      </c>
      <c r="Y73" s="19">
        <v>0</v>
      </c>
      <c r="Z73" s="22">
        <v>20993519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-114673</v>
      </c>
      <c r="C75" s="27">
        <v>0</v>
      </c>
      <c r="D75" s="28">
        <v>7500000</v>
      </c>
      <c r="E75" s="29">
        <v>8341883</v>
      </c>
      <c r="F75" s="29">
        <v>935</v>
      </c>
      <c r="G75" s="29">
        <v>0</v>
      </c>
      <c r="H75" s="29">
        <v>0</v>
      </c>
      <c r="I75" s="29">
        <v>935</v>
      </c>
      <c r="J75" s="29">
        <v>0</v>
      </c>
      <c r="K75" s="29">
        <v>0</v>
      </c>
      <c r="L75" s="29">
        <v>0</v>
      </c>
      <c r="M75" s="29">
        <v>0</v>
      </c>
      <c r="N75" s="29">
        <v>5076</v>
      </c>
      <c r="O75" s="29">
        <v>0</v>
      </c>
      <c r="P75" s="29">
        <v>0</v>
      </c>
      <c r="Q75" s="29">
        <v>5076</v>
      </c>
      <c r="R75" s="29">
        <v>0</v>
      </c>
      <c r="S75" s="29">
        <v>0</v>
      </c>
      <c r="T75" s="29">
        <v>0</v>
      </c>
      <c r="U75" s="29">
        <v>0</v>
      </c>
      <c r="V75" s="29">
        <v>6011</v>
      </c>
      <c r="W75" s="29">
        <v>8341883</v>
      </c>
      <c r="X75" s="29">
        <v>0</v>
      </c>
      <c r="Y75" s="28">
        <v>0</v>
      </c>
      <c r="Z75" s="30">
        <v>8341883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7267395</v>
      </c>
      <c r="C83" s="18"/>
      <c r="D83" s="19"/>
      <c r="E83" s="20"/>
      <c r="F83" s="20">
        <v>96267421</v>
      </c>
      <c r="G83" s="20">
        <v>-11474445</v>
      </c>
      <c r="H83" s="20">
        <v>-12583259</v>
      </c>
      <c r="I83" s="20">
        <v>96267421</v>
      </c>
      <c r="J83" s="20">
        <v>-14134135</v>
      </c>
      <c r="K83" s="20">
        <v>-9651880</v>
      </c>
      <c r="L83" s="20">
        <v>1139174</v>
      </c>
      <c r="M83" s="20">
        <v>-14134135</v>
      </c>
      <c r="N83" s="20">
        <v>-5336355</v>
      </c>
      <c r="O83" s="20">
        <v>-2170129</v>
      </c>
      <c r="P83" s="20"/>
      <c r="Q83" s="20">
        <v>-5336355</v>
      </c>
      <c r="R83" s="20">
        <v>5819352</v>
      </c>
      <c r="S83" s="20">
        <v>6219734</v>
      </c>
      <c r="T83" s="20"/>
      <c r="U83" s="20">
        <v>5819352</v>
      </c>
      <c r="V83" s="20">
        <v>96267421</v>
      </c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2.75">
      <c r="A6" s="57" t="s">
        <v>32</v>
      </c>
      <c r="B6" s="18">
        <v>776234</v>
      </c>
      <c r="C6" s="18">
        <v>0</v>
      </c>
      <c r="D6" s="58">
        <v>556662</v>
      </c>
      <c r="E6" s="59">
        <v>290000</v>
      </c>
      <c r="F6" s="59">
        <v>27527</v>
      </c>
      <c r="G6" s="59">
        <v>30001</v>
      </c>
      <c r="H6" s="59">
        <v>29714</v>
      </c>
      <c r="I6" s="59">
        <v>87242</v>
      </c>
      <c r="J6" s="59">
        <v>22346</v>
      </c>
      <c r="K6" s="59">
        <v>0</v>
      </c>
      <c r="L6" s="59">
        <v>0</v>
      </c>
      <c r="M6" s="59">
        <v>22346</v>
      </c>
      <c r="N6" s="59">
        <v>33848</v>
      </c>
      <c r="O6" s="59">
        <v>195174</v>
      </c>
      <c r="P6" s="59">
        <v>0</v>
      </c>
      <c r="Q6" s="59">
        <v>229022</v>
      </c>
      <c r="R6" s="59">
        <v>0</v>
      </c>
      <c r="S6" s="59">
        <v>0</v>
      </c>
      <c r="T6" s="59">
        <v>0</v>
      </c>
      <c r="U6" s="59">
        <v>0</v>
      </c>
      <c r="V6" s="59">
        <v>338610</v>
      </c>
      <c r="W6" s="59">
        <v>290000</v>
      </c>
      <c r="X6" s="59">
        <v>48610</v>
      </c>
      <c r="Y6" s="60">
        <v>16.76</v>
      </c>
      <c r="Z6" s="61">
        <v>290000</v>
      </c>
    </row>
    <row r="7" spans="1:26" ht="12.75">
      <c r="A7" s="57" t="s">
        <v>33</v>
      </c>
      <c r="B7" s="18">
        <v>6762299</v>
      </c>
      <c r="C7" s="18">
        <v>0</v>
      </c>
      <c r="D7" s="58">
        <v>0</v>
      </c>
      <c r="E7" s="59">
        <v>33000000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33000000</v>
      </c>
      <c r="X7" s="59">
        <v>-33000000</v>
      </c>
      <c r="Y7" s="60">
        <v>-100</v>
      </c>
      <c r="Z7" s="61">
        <v>33000000</v>
      </c>
    </row>
    <row r="8" spans="1:26" ht="12.75">
      <c r="A8" s="57" t="s">
        <v>34</v>
      </c>
      <c r="B8" s="18">
        <v>2898383</v>
      </c>
      <c r="C8" s="18">
        <v>0</v>
      </c>
      <c r="D8" s="58">
        <v>773335354</v>
      </c>
      <c r="E8" s="59">
        <v>773621436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367818</v>
      </c>
      <c r="O8" s="59">
        <v>763509636</v>
      </c>
      <c r="P8" s="59">
        <v>0</v>
      </c>
      <c r="Q8" s="59">
        <v>763877454</v>
      </c>
      <c r="R8" s="59">
        <v>0</v>
      </c>
      <c r="S8" s="59">
        <v>0</v>
      </c>
      <c r="T8" s="59">
        <v>0</v>
      </c>
      <c r="U8" s="59">
        <v>0</v>
      </c>
      <c r="V8" s="59">
        <v>763877454</v>
      </c>
      <c r="W8" s="59">
        <v>773621436</v>
      </c>
      <c r="X8" s="59">
        <v>-9743982</v>
      </c>
      <c r="Y8" s="60">
        <v>-1.26</v>
      </c>
      <c r="Z8" s="61">
        <v>773621436</v>
      </c>
    </row>
    <row r="9" spans="1:26" ht="12.75">
      <c r="A9" s="57" t="s">
        <v>35</v>
      </c>
      <c r="B9" s="18">
        <v>-249196</v>
      </c>
      <c r="C9" s="18">
        <v>0</v>
      </c>
      <c r="D9" s="58">
        <v>2081533</v>
      </c>
      <c r="E9" s="59">
        <v>1591200</v>
      </c>
      <c r="F9" s="59">
        <v>10373</v>
      </c>
      <c r="G9" s="59">
        <v>21912</v>
      </c>
      <c r="H9" s="59">
        <v>47983</v>
      </c>
      <c r="I9" s="59">
        <v>80268</v>
      </c>
      <c r="J9" s="59">
        <v>10068885</v>
      </c>
      <c r="K9" s="59">
        <v>0</v>
      </c>
      <c r="L9" s="59">
        <v>0</v>
      </c>
      <c r="M9" s="59">
        <v>10068885</v>
      </c>
      <c r="N9" s="59">
        <v>25907</v>
      </c>
      <c r="O9" s="59">
        <v>681006</v>
      </c>
      <c r="P9" s="59">
        <v>0</v>
      </c>
      <c r="Q9" s="59">
        <v>706913</v>
      </c>
      <c r="R9" s="59">
        <v>36506</v>
      </c>
      <c r="S9" s="59">
        <v>0</v>
      </c>
      <c r="T9" s="59">
        <v>0</v>
      </c>
      <c r="U9" s="59">
        <v>36506</v>
      </c>
      <c r="V9" s="59">
        <v>10892572</v>
      </c>
      <c r="W9" s="59">
        <v>1591200</v>
      </c>
      <c r="X9" s="59">
        <v>9301372</v>
      </c>
      <c r="Y9" s="60">
        <v>584.55</v>
      </c>
      <c r="Z9" s="61">
        <v>1591200</v>
      </c>
    </row>
    <row r="10" spans="1:26" ht="20.25">
      <c r="A10" s="62" t="s">
        <v>104</v>
      </c>
      <c r="B10" s="63">
        <f>SUM(B5:B9)</f>
        <v>10187720</v>
      </c>
      <c r="C10" s="63">
        <f>SUM(C5:C9)</f>
        <v>0</v>
      </c>
      <c r="D10" s="64">
        <f aca="true" t="shared" si="0" ref="D10:Z10">SUM(D5:D9)</f>
        <v>775973549</v>
      </c>
      <c r="E10" s="65">
        <f t="shared" si="0"/>
        <v>808502636</v>
      </c>
      <c r="F10" s="65">
        <f t="shared" si="0"/>
        <v>37900</v>
      </c>
      <c r="G10" s="65">
        <f t="shared" si="0"/>
        <v>51913</v>
      </c>
      <c r="H10" s="65">
        <f t="shared" si="0"/>
        <v>77697</v>
      </c>
      <c r="I10" s="65">
        <f t="shared" si="0"/>
        <v>167510</v>
      </c>
      <c r="J10" s="65">
        <f t="shared" si="0"/>
        <v>10091231</v>
      </c>
      <c r="K10" s="65">
        <f t="shared" si="0"/>
        <v>0</v>
      </c>
      <c r="L10" s="65">
        <f t="shared" si="0"/>
        <v>0</v>
      </c>
      <c r="M10" s="65">
        <f t="shared" si="0"/>
        <v>10091231</v>
      </c>
      <c r="N10" s="65">
        <f t="shared" si="0"/>
        <v>427573</v>
      </c>
      <c r="O10" s="65">
        <f t="shared" si="0"/>
        <v>764385816</v>
      </c>
      <c r="P10" s="65">
        <f t="shared" si="0"/>
        <v>0</v>
      </c>
      <c r="Q10" s="65">
        <f t="shared" si="0"/>
        <v>764813389</v>
      </c>
      <c r="R10" s="65">
        <f t="shared" si="0"/>
        <v>36506</v>
      </c>
      <c r="S10" s="65">
        <f t="shared" si="0"/>
        <v>0</v>
      </c>
      <c r="T10" s="65">
        <f t="shared" si="0"/>
        <v>0</v>
      </c>
      <c r="U10" s="65">
        <f t="shared" si="0"/>
        <v>36506</v>
      </c>
      <c r="V10" s="65">
        <f t="shared" si="0"/>
        <v>775108636</v>
      </c>
      <c r="W10" s="65">
        <f t="shared" si="0"/>
        <v>808502636</v>
      </c>
      <c r="X10" s="65">
        <f t="shared" si="0"/>
        <v>-33394000</v>
      </c>
      <c r="Y10" s="66">
        <f>+IF(W10&lt;&gt;0,(X10/W10)*100,0)</f>
        <v>-4.130351406794919</v>
      </c>
      <c r="Z10" s="67">
        <f t="shared" si="0"/>
        <v>808502636</v>
      </c>
    </row>
    <row r="11" spans="1:26" ht="12.75">
      <c r="A11" s="57" t="s">
        <v>36</v>
      </c>
      <c r="B11" s="18">
        <v>36798046</v>
      </c>
      <c r="C11" s="18">
        <v>0</v>
      </c>
      <c r="D11" s="58">
        <v>355312027</v>
      </c>
      <c r="E11" s="59">
        <v>355312027</v>
      </c>
      <c r="F11" s="59">
        <v>0</v>
      </c>
      <c r="G11" s="59">
        <v>25604101</v>
      </c>
      <c r="H11" s="59">
        <v>26153294</v>
      </c>
      <c r="I11" s="59">
        <v>51757395</v>
      </c>
      <c r="J11" s="59">
        <v>26055166</v>
      </c>
      <c r="K11" s="59">
        <v>0</v>
      </c>
      <c r="L11" s="59">
        <v>0</v>
      </c>
      <c r="M11" s="59">
        <v>26055166</v>
      </c>
      <c r="N11" s="59">
        <v>27658047</v>
      </c>
      <c r="O11" s="59">
        <v>223350191</v>
      </c>
      <c r="P11" s="59">
        <v>0</v>
      </c>
      <c r="Q11" s="59">
        <v>251008238</v>
      </c>
      <c r="R11" s="59">
        <v>26609322</v>
      </c>
      <c r="S11" s="59">
        <v>0</v>
      </c>
      <c r="T11" s="59">
        <v>0</v>
      </c>
      <c r="U11" s="59">
        <v>26609322</v>
      </c>
      <c r="V11" s="59">
        <v>355430121</v>
      </c>
      <c r="W11" s="59">
        <v>355312027</v>
      </c>
      <c r="X11" s="59">
        <v>118094</v>
      </c>
      <c r="Y11" s="60">
        <v>0.03</v>
      </c>
      <c r="Z11" s="61">
        <v>355312027</v>
      </c>
    </row>
    <row r="12" spans="1:26" ht="12.75">
      <c r="A12" s="57" t="s">
        <v>37</v>
      </c>
      <c r="B12" s="18">
        <v>772647</v>
      </c>
      <c r="C12" s="18">
        <v>0</v>
      </c>
      <c r="D12" s="58">
        <v>12106001</v>
      </c>
      <c r="E12" s="59">
        <v>12106001</v>
      </c>
      <c r="F12" s="59">
        <v>0</v>
      </c>
      <c r="G12" s="59">
        <v>772647</v>
      </c>
      <c r="H12" s="59">
        <v>772506</v>
      </c>
      <c r="I12" s="59">
        <v>1545153</v>
      </c>
      <c r="J12" s="59">
        <v>772506</v>
      </c>
      <c r="K12" s="59">
        <v>0</v>
      </c>
      <c r="L12" s="59">
        <v>0</v>
      </c>
      <c r="M12" s="59">
        <v>772506</v>
      </c>
      <c r="N12" s="59">
        <v>818666</v>
      </c>
      <c r="O12" s="59">
        <v>10002402</v>
      </c>
      <c r="P12" s="59">
        <v>0</v>
      </c>
      <c r="Q12" s="59">
        <v>10821068</v>
      </c>
      <c r="R12" s="59">
        <v>802953</v>
      </c>
      <c r="S12" s="59">
        <v>0</v>
      </c>
      <c r="T12" s="59">
        <v>0</v>
      </c>
      <c r="U12" s="59">
        <v>802953</v>
      </c>
      <c r="V12" s="59">
        <v>13941680</v>
      </c>
      <c r="W12" s="59">
        <v>12106001</v>
      </c>
      <c r="X12" s="59">
        <v>1835679</v>
      </c>
      <c r="Y12" s="60">
        <v>15.16</v>
      </c>
      <c r="Z12" s="61">
        <v>12106001</v>
      </c>
    </row>
    <row r="13" spans="1:26" ht="12.75">
      <c r="A13" s="57" t="s">
        <v>105</v>
      </c>
      <c r="B13" s="18">
        <v>113513651</v>
      </c>
      <c r="C13" s="18">
        <v>0</v>
      </c>
      <c r="D13" s="58">
        <v>184257178</v>
      </c>
      <c r="E13" s="59">
        <v>194215661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194215661</v>
      </c>
      <c r="X13" s="59">
        <v>-194215661</v>
      </c>
      <c r="Y13" s="60">
        <v>-100</v>
      </c>
      <c r="Z13" s="61">
        <v>194215661</v>
      </c>
    </row>
    <row r="14" spans="1:26" ht="12.75">
      <c r="A14" s="57" t="s">
        <v>38</v>
      </c>
      <c r="B14" s="18">
        <v>0</v>
      </c>
      <c r="C14" s="18">
        <v>0</v>
      </c>
      <c r="D14" s="58">
        <v>600000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2.75">
      <c r="A15" s="57" t="s">
        <v>39</v>
      </c>
      <c r="B15" s="18">
        <v>-9029152</v>
      </c>
      <c r="C15" s="18">
        <v>0</v>
      </c>
      <c r="D15" s="58">
        <v>133500000</v>
      </c>
      <c r="E15" s="59">
        <v>162050534</v>
      </c>
      <c r="F15" s="59">
        <v>1321661</v>
      </c>
      <c r="G15" s="59">
        <v>324540</v>
      </c>
      <c r="H15" s="59">
        <v>9632809</v>
      </c>
      <c r="I15" s="59">
        <v>11279010</v>
      </c>
      <c r="J15" s="59">
        <v>361881</v>
      </c>
      <c r="K15" s="59">
        <v>0</v>
      </c>
      <c r="L15" s="59">
        <v>0</v>
      </c>
      <c r="M15" s="59">
        <v>361881</v>
      </c>
      <c r="N15" s="59">
        <v>64628</v>
      </c>
      <c r="O15" s="59">
        <v>121884097</v>
      </c>
      <c r="P15" s="59">
        <v>0</v>
      </c>
      <c r="Q15" s="59">
        <v>121948725</v>
      </c>
      <c r="R15" s="59">
        <v>6111067</v>
      </c>
      <c r="S15" s="59">
        <v>0</v>
      </c>
      <c r="T15" s="59">
        <v>0</v>
      </c>
      <c r="U15" s="59">
        <v>6111067</v>
      </c>
      <c r="V15" s="59">
        <v>139700683</v>
      </c>
      <c r="W15" s="59">
        <v>162050534</v>
      </c>
      <c r="X15" s="59">
        <v>-22349851</v>
      </c>
      <c r="Y15" s="60">
        <v>-13.79</v>
      </c>
      <c r="Z15" s="61">
        <v>162050534</v>
      </c>
    </row>
    <row r="16" spans="1:26" ht="12.75">
      <c r="A16" s="57" t="s">
        <v>34</v>
      </c>
      <c r="B16" s="18">
        <v>3000000</v>
      </c>
      <c r="C16" s="18">
        <v>0</v>
      </c>
      <c r="D16" s="58">
        <v>20000000</v>
      </c>
      <c r="E16" s="59">
        <v>20000000</v>
      </c>
      <c r="F16" s="59">
        <v>0</v>
      </c>
      <c r="G16" s="59">
        <v>0</v>
      </c>
      <c r="H16" s="59">
        <v>0</v>
      </c>
      <c r="I16" s="59">
        <v>0</v>
      </c>
      <c r="J16" s="59">
        <v>9000000</v>
      </c>
      <c r="K16" s="59">
        <v>0</v>
      </c>
      <c r="L16" s="59">
        <v>0</v>
      </c>
      <c r="M16" s="59">
        <v>9000000</v>
      </c>
      <c r="N16" s="59">
        <v>0</v>
      </c>
      <c r="O16" s="59">
        <v>7826088</v>
      </c>
      <c r="P16" s="59">
        <v>0</v>
      </c>
      <c r="Q16" s="59">
        <v>7826088</v>
      </c>
      <c r="R16" s="59">
        <v>0</v>
      </c>
      <c r="S16" s="59">
        <v>0</v>
      </c>
      <c r="T16" s="59">
        <v>0</v>
      </c>
      <c r="U16" s="59">
        <v>0</v>
      </c>
      <c r="V16" s="59">
        <v>16826088</v>
      </c>
      <c r="W16" s="59">
        <v>20000000</v>
      </c>
      <c r="X16" s="59">
        <v>-3173912</v>
      </c>
      <c r="Y16" s="60">
        <v>-15.87</v>
      </c>
      <c r="Z16" s="61">
        <v>20000000</v>
      </c>
    </row>
    <row r="17" spans="1:26" ht="12.75">
      <c r="A17" s="57" t="s">
        <v>40</v>
      </c>
      <c r="B17" s="18">
        <v>23235369</v>
      </c>
      <c r="C17" s="18">
        <v>0</v>
      </c>
      <c r="D17" s="58">
        <v>141944746</v>
      </c>
      <c r="E17" s="59">
        <v>135757167</v>
      </c>
      <c r="F17" s="59">
        <v>653193</v>
      </c>
      <c r="G17" s="59">
        <v>7365271</v>
      </c>
      <c r="H17" s="59">
        <v>11999015</v>
      </c>
      <c r="I17" s="59">
        <v>20017479</v>
      </c>
      <c r="J17" s="59">
        <v>12159841</v>
      </c>
      <c r="K17" s="59">
        <v>0</v>
      </c>
      <c r="L17" s="59">
        <v>0</v>
      </c>
      <c r="M17" s="59">
        <v>12159841</v>
      </c>
      <c r="N17" s="59">
        <v>7179189</v>
      </c>
      <c r="O17" s="59">
        <v>-94854080</v>
      </c>
      <c r="P17" s="59">
        <v>0</v>
      </c>
      <c r="Q17" s="59">
        <v>-87674891</v>
      </c>
      <c r="R17" s="59">
        <v>12015698</v>
      </c>
      <c r="S17" s="59">
        <v>0</v>
      </c>
      <c r="T17" s="59">
        <v>0</v>
      </c>
      <c r="U17" s="59">
        <v>12015698</v>
      </c>
      <c r="V17" s="59">
        <v>-43481873</v>
      </c>
      <c r="W17" s="59">
        <v>135757167</v>
      </c>
      <c r="X17" s="59">
        <v>-179239040</v>
      </c>
      <c r="Y17" s="60">
        <v>-132.03</v>
      </c>
      <c r="Z17" s="61">
        <v>135757167</v>
      </c>
    </row>
    <row r="18" spans="1:26" ht="12.75">
      <c r="A18" s="68" t="s">
        <v>41</v>
      </c>
      <c r="B18" s="69">
        <f>SUM(B11:B17)</f>
        <v>168290561</v>
      </c>
      <c r="C18" s="69">
        <f>SUM(C11:C17)</f>
        <v>0</v>
      </c>
      <c r="D18" s="70">
        <f aca="true" t="shared" si="1" ref="D18:Z18">SUM(D11:D17)</f>
        <v>847719952</v>
      </c>
      <c r="E18" s="71">
        <f t="shared" si="1"/>
        <v>879441390</v>
      </c>
      <c r="F18" s="71">
        <f t="shared" si="1"/>
        <v>1974854</v>
      </c>
      <c r="G18" s="71">
        <f t="shared" si="1"/>
        <v>34066559</v>
      </c>
      <c r="H18" s="71">
        <f t="shared" si="1"/>
        <v>48557624</v>
      </c>
      <c r="I18" s="71">
        <f t="shared" si="1"/>
        <v>84599037</v>
      </c>
      <c r="J18" s="71">
        <f t="shared" si="1"/>
        <v>48349394</v>
      </c>
      <c r="K18" s="71">
        <f t="shared" si="1"/>
        <v>0</v>
      </c>
      <c r="L18" s="71">
        <f t="shared" si="1"/>
        <v>0</v>
      </c>
      <c r="M18" s="71">
        <f t="shared" si="1"/>
        <v>48349394</v>
      </c>
      <c r="N18" s="71">
        <f t="shared" si="1"/>
        <v>35720530</v>
      </c>
      <c r="O18" s="71">
        <f t="shared" si="1"/>
        <v>268208698</v>
      </c>
      <c r="P18" s="71">
        <f t="shared" si="1"/>
        <v>0</v>
      </c>
      <c r="Q18" s="71">
        <f t="shared" si="1"/>
        <v>303929228</v>
      </c>
      <c r="R18" s="71">
        <f t="shared" si="1"/>
        <v>45539040</v>
      </c>
      <c r="S18" s="71">
        <f t="shared" si="1"/>
        <v>0</v>
      </c>
      <c r="T18" s="71">
        <f t="shared" si="1"/>
        <v>0</v>
      </c>
      <c r="U18" s="71">
        <f t="shared" si="1"/>
        <v>45539040</v>
      </c>
      <c r="V18" s="71">
        <f t="shared" si="1"/>
        <v>482416699</v>
      </c>
      <c r="W18" s="71">
        <f t="shared" si="1"/>
        <v>879441390</v>
      </c>
      <c r="X18" s="71">
        <f t="shared" si="1"/>
        <v>-397024691</v>
      </c>
      <c r="Y18" s="66">
        <f>+IF(W18&lt;&gt;0,(X18/W18)*100,0)</f>
        <v>-45.145099550067805</v>
      </c>
      <c r="Z18" s="72">
        <f t="shared" si="1"/>
        <v>879441390</v>
      </c>
    </row>
    <row r="19" spans="1:26" ht="12.75">
      <c r="A19" s="68" t="s">
        <v>42</v>
      </c>
      <c r="B19" s="73">
        <f>+B10-B18</f>
        <v>-158102841</v>
      </c>
      <c r="C19" s="73">
        <f>+C10-C18</f>
        <v>0</v>
      </c>
      <c r="D19" s="74">
        <f aca="true" t="shared" si="2" ref="D19:Z19">+D10-D18</f>
        <v>-71746403</v>
      </c>
      <c r="E19" s="75">
        <f t="shared" si="2"/>
        <v>-70938754</v>
      </c>
      <c r="F19" s="75">
        <f t="shared" si="2"/>
        <v>-1936954</v>
      </c>
      <c r="G19" s="75">
        <f t="shared" si="2"/>
        <v>-34014646</v>
      </c>
      <c r="H19" s="75">
        <f t="shared" si="2"/>
        <v>-48479927</v>
      </c>
      <c r="I19" s="75">
        <f t="shared" si="2"/>
        <v>-84431527</v>
      </c>
      <c r="J19" s="75">
        <f t="shared" si="2"/>
        <v>-38258163</v>
      </c>
      <c r="K19" s="75">
        <f t="shared" si="2"/>
        <v>0</v>
      </c>
      <c r="L19" s="75">
        <f t="shared" si="2"/>
        <v>0</v>
      </c>
      <c r="M19" s="75">
        <f t="shared" si="2"/>
        <v>-38258163</v>
      </c>
      <c r="N19" s="75">
        <f t="shared" si="2"/>
        <v>-35292957</v>
      </c>
      <c r="O19" s="75">
        <f t="shared" si="2"/>
        <v>496177118</v>
      </c>
      <c r="P19" s="75">
        <f t="shared" si="2"/>
        <v>0</v>
      </c>
      <c r="Q19" s="75">
        <f t="shared" si="2"/>
        <v>460884161</v>
      </c>
      <c r="R19" s="75">
        <f t="shared" si="2"/>
        <v>-45502534</v>
      </c>
      <c r="S19" s="75">
        <f t="shared" si="2"/>
        <v>0</v>
      </c>
      <c r="T19" s="75">
        <f t="shared" si="2"/>
        <v>0</v>
      </c>
      <c r="U19" s="75">
        <f t="shared" si="2"/>
        <v>-45502534</v>
      </c>
      <c r="V19" s="75">
        <f t="shared" si="2"/>
        <v>292691937</v>
      </c>
      <c r="W19" s="75">
        <f>IF(E10=E18,0,W10-W18)</f>
        <v>-70938754</v>
      </c>
      <c r="X19" s="75">
        <f t="shared" si="2"/>
        <v>363630691</v>
      </c>
      <c r="Y19" s="76">
        <f>+IF(W19&lt;&gt;0,(X19/W19)*100,0)</f>
        <v>-512.5980800283016</v>
      </c>
      <c r="Z19" s="77">
        <f t="shared" si="2"/>
        <v>-70938754</v>
      </c>
    </row>
    <row r="20" spans="1:26" ht="20.25">
      <c r="A20" s="78" t="s">
        <v>43</v>
      </c>
      <c r="B20" s="79">
        <v>316121313</v>
      </c>
      <c r="C20" s="79">
        <v>0</v>
      </c>
      <c r="D20" s="80">
        <v>295224646</v>
      </c>
      <c r="E20" s="81">
        <v>295304671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625473171</v>
      </c>
      <c r="P20" s="81">
        <v>0</v>
      </c>
      <c r="Q20" s="81">
        <v>625473171</v>
      </c>
      <c r="R20" s="81">
        <v>0</v>
      </c>
      <c r="S20" s="81">
        <v>0</v>
      </c>
      <c r="T20" s="81">
        <v>0</v>
      </c>
      <c r="U20" s="81">
        <v>0</v>
      </c>
      <c r="V20" s="81">
        <v>625473171</v>
      </c>
      <c r="W20" s="81">
        <v>295304671</v>
      </c>
      <c r="X20" s="81">
        <v>330168500</v>
      </c>
      <c r="Y20" s="82">
        <v>111.81</v>
      </c>
      <c r="Z20" s="83">
        <v>295304671</v>
      </c>
    </row>
    <row r="21" spans="1:26" ht="41.25">
      <c r="A21" s="84" t="s">
        <v>106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107</v>
      </c>
      <c r="B22" s="91">
        <f>SUM(B19:B21)</f>
        <v>158018472</v>
      </c>
      <c r="C22" s="91">
        <f>SUM(C19:C21)</f>
        <v>0</v>
      </c>
      <c r="D22" s="92">
        <f aca="true" t="shared" si="3" ref="D22:Z22">SUM(D19:D21)</f>
        <v>223478243</v>
      </c>
      <c r="E22" s="93">
        <f t="shared" si="3"/>
        <v>224365917</v>
      </c>
      <c r="F22" s="93">
        <f t="shared" si="3"/>
        <v>-1936954</v>
      </c>
      <c r="G22" s="93">
        <f t="shared" si="3"/>
        <v>-34014646</v>
      </c>
      <c r="H22" s="93">
        <f t="shared" si="3"/>
        <v>-48479927</v>
      </c>
      <c r="I22" s="93">
        <f t="shared" si="3"/>
        <v>-84431527</v>
      </c>
      <c r="J22" s="93">
        <f t="shared" si="3"/>
        <v>-38258163</v>
      </c>
      <c r="K22" s="93">
        <f t="shared" si="3"/>
        <v>0</v>
      </c>
      <c r="L22" s="93">
        <f t="shared" si="3"/>
        <v>0</v>
      </c>
      <c r="M22" s="93">
        <f t="shared" si="3"/>
        <v>-38258163</v>
      </c>
      <c r="N22" s="93">
        <f t="shared" si="3"/>
        <v>-35292957</v>
      </c>
      <c r="O22" s="93">
        <f t="shared" si="3"/>
        <v>1121650289</v>
      </c>
      <c r="P22" s="93">
        <f t="shared" si="3"/>
        <v>0</v>
      </c>
      <c r="Q22" s="93">
        <f t="shared" si="3"/>
        <v>1086357332</v>
      </c>
      <c r="R22" s="93">
        <f t="shared" si="3"/>
        <v>-45502534</v>
      </c>
      <c r="S22" s="93">
        <f t="shared" si="3"/>
        <v>0</v>
      </c>
      <c r="T22" s="93">
        <f t="shared" si="3"/>
        <v>0</v>
      </c>
      <c r="U22" s="93">
        <f t="shared" si="3"/>
        <v>-45502534</v>
      </c>
      <c r="V22" s="93">
        <f t="shared" si="3"/>
        <v>918165108</v>
      </c>
      <c r="W22" s="93">
        <f t="shared" si="3"/>
        <v>224365917</v>
      </c>
      <c r="X22" s="93">
        <f t="shared" si="3"/>
        <v>693799191</v>
      </c>
      <c r="Y22" s="94">
        <f>+IF(W22&lt;&gt;0,(X22/W22)*100,0)</f>
        <v>309.2266420304827</v>
      </c>
      <c r="Z22" s="95">
        <f t="shared" si="3"/>
        <v>224365917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158018472</v>
      </c>
      <c r="C24" s="73">
        <f>SUM(C22:C23)</f>
        <v>0</v>
      </c>
      <c r="D24" s="74">
        <f aca="true" t="shared" si="4" ref="D24:Z24">SUM(D22:D23)</f>
        <v>223478243</v>
      </c>
      <c r="E24" s="75">
        <f t="shared" si="4"/>
        <v>224365917</v>
      </c>
      <c r="F24" s="75">
        <f t="shared" si="4"/>
        <v>-1936954</v>
      </c>
      <c r="G24" s="75">
        <f t="shared" si="4"/>
        <v>-34014646</v>
      </c>
      <c r="H24" s="75">
        <f t="shared" si="4"/>
        <v>-48479927</v>
      </c>
      <c r="I24" s="75">
        <f t="shared" si="4"/>
        <v>-84431527</v>
      </c>
      <c r="J24" s="75">
        <f t="shared" si="4"/>
        <v>-38258163</v>
      </c>
      <c r="K24" s="75">
        <f t="shared" si="4"/>
        <v>0</v>
      </c>
      <c r="L24" s="75">
        <f t="shared" si="4"/>
        <v>0</v>
      </c>
      <c r="M24" s="75">
        <f t="shared" si="4"/>
        <v>-38258163</v>
      </c>
      <c r="N24" s="75">
        <f t="shared" si="4"/>
        <v>-35292957</v>
      </c>
      <c r="O24" s="75">
        <f t="shared" si="4"/>
        <v>1121650289</v>
      </c>
      <c r="P24" s="75">
        <f t="shared" si="4"/>
        <v>0</v>
      </c>
      <c r="Q24" s="75">
        <f t="shared" si="4"/>
        <v>1086357332</v>
      </c>
      <c r="R24" s="75">
        <f t="shared" si="4"/>
        <v>-45502534</v>
      </c>
      <c r="S24" s="75">
        <f t="shared" si="4"/>
        <v>0</v>
      </c>
      <c r="T24" s="75">
        <f t="shared" si="4"/>
        <v>0</v>
      </c>
      <c r="U24" s="75">
        <f t="shared" si="4"/>
        <v>-45502534</v>
      </c>
      <c r="V24" s="75">
        <f t="shared" si="4"/>
        <v>918165108</v>
      </c>
      <c r="W24" s="75">
        <f t="shared" si="4"/>
        <v>224365917</v>
      </c>
      <c r="X24" s="75">
        <f t="shared" si="4"/>
        <v>693799191</v>
      </c>
      <c r="Y24" s="76">
        <f>+IF(W24&lt;&gt;0,(X24/W24)*100,0)</f>
        <v>309.2266420304827</v>
      </c>
      <c r="Z24" s="77">
        <f t="shared" si="4"/>
        <v>224365917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108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221312384</v>
      </c>
      <c r="C27" s="21">
        <v>0</v>
      </c>
      <c r="D27" s="103">
        <v>351094340</v>
      </c>
      <c r="E27" s="104">
        <v>339814672</v>
      </c>
      <c r="F27" s="104">
        <v>6232735</v>
      </c>
      <c r="G27" s="104">
        <v>4393834</v>
      </c>
      <c r="H27" s="104">
        <v>22412806</v>
      </c>
      <c r="I27" s="104">
        <v>33039375</v>
      </c>
      <c r="J27" s="104">
        <v>10809313</v>
      </c>
      <c r="K27" s="104">
        <v>0</v>
      </c>
      <c r="L27" s="104">
        <v>0</v>
      </c>
      <c r="M27" s="104">
        <v>10809313</v>
      </c>
      <c r="N27" s="104">
        <v>1315114</v>
      </c>
      <c r="O27" s="104">
        <v>232079038</v>
      </c>
      <c r="P27" s="104">
        <v>0</v>
      </c>
      <c r="Q27" s="104">
        <v>233394152</v>
      </c>
      <c r="R27" s="104">
        <v>6268227</v>
      </c>
      <c r="S27" s="104">
        <v>0</v>
      </c>
      <c r="T27" s="104">
        <v>0</v>
      </c>
      <c r="U27" s="104">
        <v>6268227</v>
      </c>
      <c r="V27" s="104">
        <v>283511067</v>
      </c>
      <c r="W27" s="104">
        <v>339814672</v>
      </c>
      <c r="X27" s="104">
        <v>-56303605</v>
      </c>
      <c r="Y27" s="105">
        <v>-16.57</v>
      </c>
      <c r="Z27" s="106">
        <v>339814672</v>
      </c>
    </row>
    <row r="28" spans="1:26" ht="12.75">
      <c r="A28" s="107" t="s">
        <v>47</v>
      </c>
      <c r="B28" s="18">
        <v>204506237</v>
      </c>
      <c r="C28" s="18">
        <v>0</v>
      </c>
      <c r="D28" s="58">
        <v>295384340</v>
      </c>
      <c r="E28" s="59">
        <v>292673364</v>
      </c>
      <c r="F28" s="59">
        <v>1468995</v>
      </c>
      <c r="G28" s="59">
        <v>4393834</v>
      </c>
      <c r="H28" s="59">
        <v>22411076</v>
      </c>
      <c r="I28" s="59">
        <v>28273905</v>
      </c>
      <c r="J28" s="59">
        <v>8466002</v>
      </c>
      <c r="K28" s="59">
        <v>0</v>
      </c>
      <c r="L28" s="59">
        <v>0</v>
      </c>
      <c r="M28" s="59">
        <v>8466002</v>
      </c>
      <c r="N28" s="59">
        <v>0</v>
      </c>
      <c r="O28" s="59">
        <v>224534908</v>
      </c>
      <c r="P28" s="59">
        <v>0</v>
      </c>
      <c r="Q28" s="59">
        <v>224534908</v>
      </c>
      <c r="R28" s="59">
        <v>6268227</v>
      </c>
      <c r="S28" s="59">
        <v>0</v>
      </c>
      <c r="T28" s="59">
        <v>0</v>
      </c>
      <c r="U28" s="59">
        <v>6268227</v>
      </c>
      <c r="V28" s="59">
        <v>267543042</v>
      </c>
      <c r="W28" s="59">
        <v>292673364</v>
      </c>
      <c r="X28" s="59">
        <v>-25130322</v>
      </c>
      <c r="Y28" s="60">
        <v>-8.59</v>
      </c>
      <c r="Z28" s="61">
        <v>292673364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11140579</v>
      </c>
      <c r="C31" s="18">
        <v>0</v>
      </c>
      <c r="D31" s="58">
        <v>53110000</v>
      </c>
      <c r="E31" s="59">
        <v>47141308</v>
      </c>
      <c r="F31" s="59">
        <v>932508</v>
      </c>
      <c r="G31" s="59">
        <v>0</v>
      </c>
      <c r="H31" s="59">
        <v>1730</v>
      </c>
      <c r="I31" s="59">
        <v>934238</v>
      </c>
      <c r="J31" s="59">
        <v>2343311</v>
      </c>
      <c r="K31" s="59">
        <v>0</v>
      </c>
      <c r="L31" s="59">
        <v>0</v>
      </c>
      <c r="M31" s="59">
        <v>2343311</v>
      </c>
      <c r="N31" s="59">
        <v>1315114</v>
      </c>
      <c r="O31" s="59">
        <v>7544130</v>
      </c>
      <c r="P31" s="59">
        <v>0</v>
      </c>
      <c r="Q31" s="59">
        <v>8859244</v>
      </c>
      <c r="R31" s="59">
        <v>0</v>
      </c>
      <c r="S31" s="59">
        <v>0</v>
      </c>
      <c r="T31" s="59">
        <v>0</v>
      </c>
      <c r="U31" s="59">
        <v>0</v>
      </c>
      <c r="V31" s="59">
        <v>12136793</v>
      </c>
      <c r="W31" s="59">
        <v>47141308</v>
      </c>
      <c r="X31" s="59">
        <v>-35004515</v>
      </c>
      <c r="Y31" s="60">
        <v>-74.25</v>
      </c>
      <c r="Z31" s="61">
        <v>47141308</v>
      </c>
    </row>
    <row r="32" spans="1:26" ht="12.75">
      <c r="A32" s="68" t="s">
        <v>50</v>
      </c>
      <c r="B32" s="21">
        <f>SUM(B28:B31)</f>
        <v>215646816</v>
      </c>
      <c r="C32" s="21">
        <f>SUM(C28:C31)</f>
        <v>0</v>
      </c>
      <c r="D32" s="103">
        <f aca="true" t="shared" si="5" ref="D32:Z32">SUM(D28:D31)</f>
        <v>348494340</v>
      </c>
      <c r="E32" s="104">
        <f t="shared" si="5"/>
        <v>339814672</v>
      </c>
      <c r="F32" s="104">
        <f t="shared" si="5"/>
        <v>2401503</v>
      </c>
      <c r="G32" s="104">
        <f t="shared" si="5"/>
        <v>4393834</v>
      </c>
      <c r="H32" s="104">
        <f t="shared" si="5"/>
        <v>22412806</v>
      </c>
      <c r="I32" s="104">
        <f t="shared" si="5"/>
        <v>29208143</v>
      </c>
      <c r="J32" s="104">
        <f t="shared" si="5"/>
        <v>10809313</v>
      </c>
      <c r="K32" s="104">
        <f t="shared" si="5"/>
        <v>0</v>
      </c>
      <c r="L32" s="104">
        <f t="shared" si="5"/>
        <v>0</v>
      </c>
      <c r="M32" s="104">
        <f t="shared" si="5"/>
        <v>10809313</v>
      </c>
      <c r="N32" s="104">
        <f t="shared" si="5"/>
        <v>1315114</v>
      </c>
      <c r="O32" s="104">
        <f t="shared" si="5"/>
        <v>232079038</v>
      </c>
      <c r="P32" s="104">
        <f t="shared" si="5"/>
        <v>0</v>
      </c>
      <c r="Q32" s="104">
        <f t="shared" si="5"/>
        <v>233394152</v>
      </c>
      <c r="R32" s="104">
        <f t="shared" si="5"/>
        <v>6268227</v>
      </c>
      <c r="S32" s="104">
        <f t="shared" si="5"/>
        <v>0</v>
      </c>
      <c r="T32" s="104">
        <f t="shared" si="5"/>
        <v>0</v>
      </c>
      <c r="U32" s="104">
        <f t="shared" si="5"/>
        <v>6268227</v>
      </c>
      <c r="V32" s="104">
        <f t="shared" si="5"/>
        <v>279679835</v>
      </c>
      <c r="W32" s="104">
        <f t="shared" si="5"/>
        <v>339814672</v>
      </c>
      <c r="X32" s="104">
        <f t="shared" si="5"/>
        <v>-60134837</v>
      </c>
      <c r="Y32" s="105">
        <f>+IF(W32&lt;&gt;0,(X32/W32)*100,0)</f>
        <v>-17.69636273974656</v>
      </c>
      <c r="Z32" s="106">
        <f t="shared" si="5"/>
        <v>339814672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-96462962</v>
      </c>
      <c r="C35" s="18">
        <v>0</v>
      </c>
      <c r="D35" s="58">
        <v>177511283</v>
      </c>
      <c r="E35" s="59">
        <v>314498675</v>
      </c>
      <c r="F35" s="59">
        <v>-98514296</v>
      </c>
      <c r="G35" s="59">
        <v>-73044880</v>
      </c>
      <c r="H35" s="59">
        <v>-59549170</v>
      </c>
      <c r="I35" s="59">
        <v>-231108346</v>
      </c>
      <c r="J35" s="59">
        <v>-40377545</v>
      </c>
      <c r="K35" s="59">
        <v>0</v>
      </c>
      <c r="L35" s="59">
        <v>0</v>
      </c>
      <c r="M35" s="59">
        <v>-40377545</v>
      </c>
      <c r="N35" s="59">
        <v>23678581</v>
      </c>
      <c r="O35" s="59">
        <v>567643035</v>
      </c>
      <c r="P35" s="59">
        <v>0</v>
      </c>
      <c r="Q35" s="59">
        <v>591321616</v>
      </c>
      <c r="R35" s="59">
        <v>-38264399</v>
      </c>
      <c r="S35" s="59">
        <v>0</v>
      </c>
      <c r="T35" s="59">
        <v>0</v>
      </c>
      <c r="U35" s="59">
        <v>-38264399</v>
      </c>
      <c r="V35" s="59">
        <v>281571326</v>
      </c>
      <c r="W35" s="59">
        <v>314498675</v>
      </c>
      <c r="X35" s="59">
        <v>-32927349</v>
      </c>
      <c r="Y35" s="60">
        <v>-10.47</v>
      </c>
      <c r="Z35" s="61">
        <v>314498675</v>
      </c>
    </row>
    <row r="36" spans="1:26" ht="12.75">
      <c r="A36" s="57" t="s">
        <v>53</v>
      </c>
      <c r="B36" s="18">
        <v>112400404</v>
      </c>
      <c r="C36" s="18">
        <v>0</v>
      </c>
      <c r="D36" s="58">
        <v>351094340</v>
      </c>
      <c r="E36" s="59">
        <v>357527621</v>
      </c>
      <c r="F36" s="59">
        <v>6232735</v>
      </c>
      <c r="G36" s="59">
        <v>4393834</v>
      </c>
      <c r="H36" s="59">
        <v>22410980</v>
      </c>
      <c r="I36" s="59">
        <v>33037549</v>
      </c>
      <c r="J36" s="59">
        <v>10807574</v>
      </c>
      <c r="K36" s="59">
        <v>0</v>
      </c>
      <c r="L36" s="59">
        <v>0</v>
      </c>
      <c r="M36" s="59">
        <v>10807574</v>
      </c>
      <c r="N36" s="59">
        <v>1314462</v>
      </c>
      <c r="O36" s="59">
        <v>232060907</v>
      </c>
      <c r="P36" s="59">
        <v>0</v>
      </c>
      <c r="Q36" s="59">
        <v>233375369</v>
      </c>
      <c r="R36" s="59">
        <v>6268227</v>
      </c>
      <c r="S36" s="59">
        <v>0</v>
      </c>
      <c r="T36" s="59">
        <v>0</v>
      </c>
      <c r="U36" s="59">
        <v>6268227</v>
      </c>
      <c r="V36" s="59">
        <v>283488719</v>
      </c>
      <c r="W36" s="59">
        <v>357527621</v>
      </c>
      <c r="X36" s="59">
        <v>-74038902</v>
      </c>
      <c r="Y36" s="60">
        <v>-20.71</v>
      </c>
      <c r="Z36" s="61">
        <v>357527621</v>
      </c>
    </row>
    <row r="37" spans="1:26" ht="12.75">
      <c r="A37" s="57" t="s">
        <v>54</v>
      </c>
      <c r="B37" s="18">
        <v>-160777334</v>
      </c>
      <c r="C37" s="18">
        <v>0</v>
      </c>
      <c r="D37" s="58">
        <v>19432000</v>
      </c>
      <c r="E37" s="59">
        <v>132976572</v>
      </c>
      <c r="F37" s="59">
        <v>-90344609</v>
      </c>
      <c r="G37" s="59">
        <v>-34636400</v>
      </c>
      <c r="H37" s="59">
        <v>11341737</v>
      </c>
      <c r="I37" s="59">
        <v>-113639272</v>
      </c>
      <c r="J37" s="59">
        <v>8688192</v>
      </c>
      <c r="K37" s="59">
        <v>0</v>
      </c>
      <c r="L37" s="59">
        <v>0</v>
      </c>
      <c r="M37" s="59">
        <v>8688192</v>
      </c>
      <c r="N37" s="59">
        <v>60286000</v>
      </c>
      <c r="O37" s="59">
        <v>-198573569</v>
      </c>
      <c r="P37" s="59">
        <v>0</v>
      </c>
      <c r="Q37" s="59">
        <v>-138287569</v>
      </c>
      <c r="R37" s="59">
        <v>13506352</v>
      </c>
      <c r="S37" s="59">
        <v>0</v>
      </c>
      <c r="T37" s="59">
        <v>0</v>
      </c>
      <c r="U37" s="59">
        <v>13506352</v>
      </c>
      <c r="V37" s="59">
        <v>-229732297</v>
      </c>
      <c r="W37" s="59">
        <v>132976572</v>
      </c>
      <c r="X37" s="59">
        <v>-362708869</v>
      </c>
      <c r="Y37" s="60">
        <v>-272.76</v>
      </c>
      <c r="Z37" s="61">
        <v>132976572</v>
      </c>
    </row>
    <row r="38" spans="1:26" ht="12.75">
      <c r="A38" s="57" t="s">
        <v>55</v>
      </c>
      <c r="B38" s="18">
        <v>18696299</v>
      </c>
      <c r="C38" s="18">
        <v>0</v>
      </c>
      <c r="D38" s="58">
        <v>40315000</v>
      </c>
      <c r="E38" s="59">
        <v>70985579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70985579</v>
      </c>
      <c r="X38" s="59">
        <v>-70985579</v>
      </c>
      <c r="Y38" s="60">
        <v>-100</v>
      </c>
      <c r="Z38" s="61">
        <v>70985579</v>
      </c>
    </row>
    <row r="39" spans="1:26" ht="12.75">
      <c r="A39" s="57" t="s">
        <v>56</v>
      </c>
      <c r="B39" s="18">
        <v>5</v>
      </c>
      <c r="C39" s="18">
        <v>0</v>
      </c>
      <c r="D39" s="58">
        <v>245380380</v>
      </c>
      <c r="E39" s="59">
        <v>243698228</v>
      </c>
      <c r="F39" s="59">
        <v>2</v>
      </c>
      <c r="G39" s="59">
        <v>0</v>
      </c>
      <c r="H39" s="59">
        <v>0</v>
      </c>
      <c r="I39" s="59">
        <v>2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3900</v>
      </c>
      <c r="P39" s="59">
        <v>0</v>
      </c>
      <c r="Q39" s="59">
        <v>3900</v>
      </c>
      <c r="R39" s="59">
        <v>10</v>
      </c>
      <c r="S39" s="59">
        <v>0</v>
      </c>
      <c r="T39" s="59">
        <v>0</v>
      </c>
      <c r="U39" s="59">
        <v>10</v>
      </c>
      <c r="V39" s="59">
        <v>3912</v>
      </c>
      <c r="W39" s="59">
        <v>243698228</v>
      </c>
      <c r="X39" s="59">
        <v>-243694316</v>
      </c>
      <c r="Y39" s="60">
        <v>-100</v>
      </c>
      <c r="Z39" s="61">
        <v>243698228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-50291165</v>
      </c>
      <c r="C42" s="18">
        <v>0</v>
      </c>
      <c r="D42" s="58">
        <v>-663462774</v>
      </c>
      <c r="E42" s="59">
        <v>-685225729</v>
      </c>
      <c r="F42" s="59">
        <v>-1975024</v>
      </c>
      <c r="G42" s="59">
        <v>-34066559</v>
      </c>
      <c r="H42" s="59">
        <v>-48557624</v>
      </c>
      <c r="I42" s="59">
        <v>-84599207</v>
      </c>
      <c r="J42" s="59">
        <v>-48349394</v>
      </c>
      <c r="K42" s="59">
        <v>0</v>
      </c>
      <c r="L42" s="59">
        <v>0</v>
      </c>
      <c r="M42" s="59">
        <v>-48349394</v>
      </c>
      <c r="N42" s="59">
        <v>-34204695</v>
      </c>
      <c r="O42" s="59">
        <v>-462532581</v>
      </c>
      <c r="P42" s="59">
        <v>0</v>
      </c>
      <c r="Q42" s="59">
        <v>-496737276</v>
      </c>
      <c r="R42" s="59">
        <v>-45539040</v>
      </c>
      <c r="S42" s="59">
        <v>0</v>
      </c>
      <c r="T42" s="59">
        <v>0</v>
      </c>
      <c r="U42" s="59">
        <v>-45539040</v>
      </c>
      <c r="V42" s="59">
        <v>-675224917</v>
      </c>
      <c r="W42" s="59">
        <v>-685225729</v>
      </c>
      <c r="X42" s="59">
        <v>10000812</v>
      </c>
      <c r="Y42" s="60">
        <v>-1.46</v>
      </c>
      <c r="Z42" s="61">
        <v>-685225729</v>
      </c>
    </row>
    <row r="43" spans="1:26" ht="12.75">
      <c r="A43" s="57" t="s">
        <v>59</v>
      </c>
      <c r="B43" s="18">
        <v>-9847</v>
      </c>
      <c r="C43" s="18">
        <v>0</v>
      </c>
      <c r="D43" s="58">
        <v>9847</v>
      </c>
      <c r="E43" s="59">
        <v>9847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9847</v>
      </c>
      <c r="X43" s="59">
        <v>-9847</v>
      </c>
      <c r="Y43" s="60">
        <v>-100</v>
      </c>
      <c r="Z43" s="61">
        <v>9847</v>
      </c>
    </row>
    <row r="44" spans="1:26" ht="12.7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2.75">
      <c r="A45" s="68" t="s">
        <v>61</v>
      </c>
      <c r="B45" s="21">
        <v>-216368918</v>
      </c>
      <c r="C45" s="21">
        <v>0</v>
      </c>
      <c r="D45" s="103">
        <v>-663452927</v>
      </c>
      <c r="E45" s="104">
        <v>-685215882</v>
      </c>
      <c r="F45" s="104">
        <v>-1975024</v>
      </c>
      <c r="G45" s="104">
        <f>+F45+G42+G43+G44+G83</f>
        <v>-36041583</v>
      </c>
      <c r="H45" s="104">
        <f>+G45+H42+H43+H44+H83</f>
        <v>-157452256</v>
      </c>
      <c r="I45" s="104">
        <f>+H45</f>
        <v>-157452256</v>
      </c>
      <c r="J45" s="104">
        <f>+H45+J42+J43+J44+J83</f>
        <v>-292345782</v>
      </c>
      <c r="K45" s="104">
        <f>+J45+K42+K43+K44+K83</f>
        <v>-292345782</v>
      </c>
      <c r="L45" s="104">
        <f>+K45+L42+L43+L44+L83</f>
        <v>-292345782</v>
      </c>
      <c r="M45" s="104">
        <f>+L45</f>
        <v>-292345782</v>
      </c>
      <c r="N45" s="104">
        <f>+L45+N42+N43+N44+N83</f>
        <v>-331311387</v>
      </c>
      <c r="O45" s="104">
        <f>+N45+O42+O43+O44+O83</f>
        <v>-302144317</v>
      </c>
      <c r="P45" s="104">
        <f>+O45+P42+P43+P44+P83</f>
        <v>-302144317</v>
      </c>
      <c r="Q45" s="104">
        <f>+P45</f>
        <v>-302144317</v>
      </c>
      <c r="R45" s="104">
        <f>+P45+R42+R43+R44+R83</f>
        <v>-347963459</v>
      </c>
      <c r="S45" s="104">
        <f>+R45+S42+S43+S44+S83</f>
        <v>-347963459</v>
      </c>
      <c r="T45" s="104">
        <f>+S45+T42+T43+T44+T83</f>
        <v>-347963459</v>
      </c>
      <c r="U45" s="104">
        <f>+T45</f>
        <v>-347963459</v>
      </c>
      <c r="V45" s="104">
        <f>+U45</f>
        <v>-347963459</v>
      </c>
      <c r="W45" s="104">
        <f>+W83+W42+W43+W44</f>
        <v>-685215882</v>
      </c>
      <c r="X45" s="104">
        <f>+V45-W45</f>
        <v>337252423</v>
      </c>
      <c r="Y45" s="105">
        <f>+IF(W45&lt;&gt;0,+(X45/W45)*100,0)</f>
        <v>-49.21841887488533</v>
      </c>
      <c r="Z45" s="106">
        <v>-685215882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109</v>
      </c>
      <c r="B47" s="119" t="s">
        <v>95</v>
      </c>
      <c r="C47" s="119"/>
      <c r="D47" s="120" t="s">
        <v>96</v>
      </c>
      <c r="E47" s="121" t="s">
        <v>97</v>
      </c>
      <c r="F47" s="122"/>
      <c r="G47" s="122"/>
      <c r="H47" s="122"/>
      <c r="I47" s="123" t="s">
        <v>98</v>
      </c>
      <c r="J47" s="122"/>
      <c r="K47" s="122"/>
      <c r="L47" s="122"/>
      <c r="M47" s="123" t="s">
        <v>99</v>
      </c>
      <c r="N47" s="124"/>
      <c r="O47" s="124"/>
      <c r="P47" s="124"/>
      <c r="Q47" s="123" t="s">
        <v>100</v>
      </c>
      <c r="R47" s="124"/>
      <c r="S47" s="124"/>
      <c r="T47" s="124"/>
      <c r="U47" s="123" t="s">
        <v>101</v>
      </c>
      <c r="V47" s="123" t="s">
        <v>102</v>
      </c>
      <c r="W47" s="123" t="s">
        <v>103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110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9">
        <v>0</v>
      </c>
      <c r="Z68" s="22">
        <v>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766009</v>
      </c>
      <c r="C71" s="18">
        <v>0</v>
      </c>
      <c r="D71" s="19">
        <v>450000</v>
      </c>
      <c r="E71" s="20">
        <v>170000</v>
      </c>
      <c r="F71" s="20">
        <v>16000</v>
      </c>
      <c r="G71" s="20">
        <v>17130</v>
      </c>
      <c r="H71" s="20">
        <v>19130</v>
      </c>
      <c r="I71" s="20">
        <v>52260</v>
      </c>
      <c r="J71" s="20">
        <v>13043</v>
      </c>
      <c r="K71" s="20">
        <v>0</v>
      </c>
      <c r="L71" s="20">
        <v>0</v>
      </c>
      <c r="M71" s="20">
        <v>13043</v>
      </c>
      <c r="N71" s="20">
        <v>17826</v>
      </c>
      <c r="O71" s="20">
        <v>109044</v>
      </c>
      <c r="P71" s="20">
        <v>0</v>
      </c>
      <c r="Q71" s="20">
        <v>126870</v>
      </c>
      <c r="R71" s="20">
        <v>0</v>
      </c>
      <c r="S71" s="20">
        <v>0</v>
      </c>
      <c r="T71" s="20">
        <v>0</v>
      </c>
      <c r="U71" s="20">
        <v>0</v>
      </c>
      <c r="V71" s="20">
        <v>192173</v>
      </c>
      <c r="W71" s="20">
        <v>170000</v>
      </c>
      <c r="X71" s="20">
        <v>0</v>
      </c>
      <c r="Y71" s="19">
        <v>0</v>
      </c>
      <c r="Z71" s="22">
        <v>170000</v>
      </c>
    </row>
    <row r="72" spans="1:26" ht="12.75" hidden="1">
      <c r="A72" s="38" t="s">
        <v>68</v>
      </c>
      <c r="B72" s="18">
        <v>10225</v>
      </c>
      <c r="C72" s="18">
        <v>0</v>
      </c>
      <c r="D72" s="19">
        <v>106662</v>
      </c>
      <c r="E72" s="20">
        <v>120000</v>
      </c>
      <c r="F72" s="20">
        <v>11527</v>
      </c>
      <c r="G72" s="20">
        <v>12871</v>
      </c>
      <c r="H72" s="20">
        <v>10584</v>
      </c>
      <c r="I72" s="20">
        <v>34982</v>
      </c>
      <c r="J72" s="20">
        <v>9303</v>
      </c>
      <c r="K72" s="20">
        <v>0</v>
      </c>
      <c r="L72" s="20">
        <v>0</v>
      </c>
      <c r="M72" s="20">
        <v>9303</v>
      </c>
      <c r="N72" s="20">
        <v>16022</v>
      </c>
      <c r="O72" s="20">
        <v>86130</v>
      </c>
      <c r="P72" s="20">
        <v>0</v>
      </c>
      <c r="Q72" s="20">
        <v>102152</v>
      </c>
      <c r="R72" s="20">
        <v>0</v>
      </c>
      <c r="S72" s="20">
        <v>0</v>
      </c>
      <c r="T72" s="20">
        <v>0</v>
      </c>
      <c r="U72" s="20">
        <v>0</v>
      </c>
      <c r="V72" s="20">
        <v>146437</v>
      </c>
      <c r="W72" s="20">
        <v>120000</v>
      </c>
      <c r="X72" s="20">
        <v>0</v>
      </c>
      <c r="Y72" s="19">
        <v>0</v>
      </c>
      <c r="Z72" s="22">
        <v>120000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9">
        <v>0</v>
      </c>
      <c r="Z73" s="22">
        <v>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8">
        <v>0</v>
      </c>
      <c r="Z75" s="30">
        <v>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-166067906</v>
      </c>
      <c r="C83" s="18"/>
      <c r="D83" s="19"/>
      <c r="E83" s="20"/>
      <c r="F83" s="20"/>
      <c r="G83" s="20"/>
      <c r="H83" s="20">
        <v>-72853049</v>
      </c>
      <c r="I83" s="20"/>
      <c r="J83" s="20">
        <v>-86544132</v>
      </c>
      <c r="K83" s="20"/>
      <c r="L83" s="20"/>
      <c r="M83" s="20">
        <v>-86544132</v>
      </c>
      <c r="N83" s="20">
        <v>-4760910</v>
      </c>
      <c r="O83" s="20">
        <v>491699651</v>
      </c>
      <c r="P83" s="20"/>
      <c r="Q83" s="20">
        <v>-4760910</v>
      </c>
      <c r="R83" s="20">
        <v>-280102</v>
      </c>
      <c r="S83" s="20"/>
      <c r="T83" s="20"/>
      <c r="U83" s="20">
        <v>-280102</v>
      </c>
      <c r="V83" s="20"/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46880053</v>
      </c>
      <c r="C5" s="18">
        <v>0</v>
      </c>
      <c r="D5" s="58">
        <v>68191940</v>
      </c>
      <c r="E5" s="59">
        <v>68191940</v>
      </c>
      <c r="F5" s="59">
        <v>0</v>
      </c>
      <c r="G5" s="59">
        <v>9336625</v>
      </c>
      <c r="H5" s="59">
        <v>3260986</v>
      </c>
      <c r="I5" s="59">
        <v>12597611</v>
      </c>
      <c r="J5" s="59">
        <v>6108368</v>
      </c>
      <c r="K5" s="59">
        <v>3346844</v>
      </c>
      <c r="L5" s="59">
        <v>3168718</v>
      </c>
      <c r="M5" s="59">
        <v>12623930</v>
      </c>
      <c r="N5" s="59">
        <v>2828250</v>
      </c>
      <c r="O5" s="59">
        <v>2904911</v>
      </c>
      <c r="P5" s="59">
        <v>0</v>
      </c>
      <c r="Q5" s="59">
        <v>5733161</v>
      </c>
      <c r="R5" s="59">
        <v>3279535</v>
      </c>
      <c r="S5" s="59">
        <v>3067362</v>
      </c>
      <c r="T5" s="59">
        <v>0</v>
      </c>
      <c r="U5" s="59">
        <v>6346897</v>
      </c>
      <c r="V5" s="59">
        <v>37301599</v>
      </c>
      <c r="W5" s="59">
        <v>68191940</v>
      </c>
      <c r="X5" s="59">
        <v>-30890341</v>
      </c>
      <c r="Y5" s="60">
        <v>-45.3</v>
      </c>
      <c r="Z5" s="61">
        <v>68191940</v>
      </c>
    </row>
    <row r="6" spans="1:26" ht="12.75">
      <c r="A6" s="57" t="s">
        <v>32</v>
      </c>
      <c r="B6" s="18">
        <v>188227223</v>
      </c>
      <c r="C6" s="18">
        <v>0</v>
      </c>
      <c r="D6" s="58">
        <v>236953296</v>
      </c>
      <c r="E6" s="59">
        <v>217260663</v>
      </c>
      <c r="F6" s="59">
        <v>692140</v>
      </c>
      <c r="G6" s="59">
        <v>15406267</v>
      </c>
      <c r="H6" s="59">
        <v>28528374</v>
      </c>
      <c r="I6" s="59">
        <v>44626781</v>
      </c>
      <c r="J6" s="59">
        <v>19922364</v>
      </c>
      <c r="K6" s="59">
        <v>18782427</v>
      </c>
      <c r="L6" s="59">
        <v>13194188</v>
      </c>
      <c r="M6" s="59">
        <v>51898979</v>
      </c>
      <c r="N6" s="59">
        <v>15703947</v>
      </c>
      <c r="O6" s="59">
        <v>17587338</v>
      </c>
      <c r="P6" s="59">
        <v>0</v>
      </c>
      <c r="Q6" s="59">
        <v>33291285</v>
      </c>
      <c r="R6" s="59">
        <v>16768192</v>
      </c>
      <c r="S6" s="59">
        <v>15697559</v>
      </c>
      <c r="T6" s="59">
        <v>0</v>
      </c>
      <c r="U6" s="59">
        <v>32465751</v>
      </c>
      <c r="V6" s="59">
        <v>162282796</v>
      </c>
      <c r="W6" s="59">
        <v>217260663</v>
      </c>
      <c r="X6" s="59">
        <v>-54977867</v>
      </c>
      <c r="Y6" s="60">
        <v>-25.31</v>
      </c>
      <c r="Z6" s="61">
        <v>217260663</v>
      </c>
    </row>
    <row r="7" spans="1:26" ht="12.75">
      <c r="A7" s="57" t="s">
        <v>33</v>
      </c>
      <c r="B7" s="18">
        <v>371955</v>
      </c>
      <c r="C7" s="18">
        <v>0</v>
      </c>
      <c r="D7" s="58">
        <v>292688</v>
      </c>
      <c r="E7" s="59">
        <v>292688</v>
      </c>
      <c r="F7" s="59">
        <v>0</v>
      </c>
      <c r="G7" s="59">
        <v>0</v>
      </c>
      <c r="H7" s="59">
        <v>10179</v>
      </c>
      <c r="I7" s="59">
        <v>10179</v>
      </c>
      <c r="J7" s="59">
        <v>8267</v>
      </c>
      <c r="K7" s="59">
        <v>0</v>
      </c>
      <c r="L7" s="59">
        <v>0</v>
      </c>
      <c r="M7" s="59">
        <v>8267</v>
      </c>
      <c r="N7" s="59">
        <v>129252</v>
      </c>
      <c r="O7" s="59">
        <v>58216</v>
      </c>
      <c r="P7" s="59">
        <v>0</v>
      </c>
      <c r="Q7" s="59">
        <v>187468</v>
      </c>
      <c r="R7" s="59">
        <v>78591</v>
      </c>
      <c r="S7" s="59">
        <v>0</v>
      </c>
      <c r="T7" s="59">
        <v>0</v>
      </c>
      <c r="U7" s="59">
        <v>78591</v>
      </c>
      <c r="V7" s="59">
        <v>284505</v>
      </c>
      <c r="W7" s="59">
        <v>292688</v>
      </c>
      <c r="X7" s="59">
        <v>-8183</v>
      </c>
      <c r="Y7" s="60">
        <v>-2.8</v>
      </c>
      <c r="Z7" s="61">
        <v>292688</v>
      </c>
    </row>
    <row r="8" spans="1:26" ht="12.75">
      <c r="A8" s="57" t="s">
        <v>34</v>
      </c>
      <c r="B8" s="18">
        <v>46783500</v>
      </c>
      <c r="C8" s="18">
        <v>0</v>
      </c>
      <c r="D8" s="58">
        <v>58018000</v>
      </c>
      <c r="E8" s="59">
        <v>58286000</v>
      </c>
      <c r="F8" s="59">
        <v>0</v>
      </c>
      <c r="G8" s="59">
        <v>0</v>
      </c>
      <c r="H8" s="59">
        <v>22450827</v>
      </c>
      <c r="I8" s="59">
        <v>22450827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2371000</v>
      </c>
      <c r="T8" s="59">
        <v>0</v>
      </c>
      <c r="U8" s="59">
        <v>2371000</v>
      </c>
      <c r="V8" s="59">
        <v>24821827</v>
      </c>
      <c r="W8" s="59">
        <v>58286000</v>
      </c>
      <c r="X8" s="59">
        <v>-33464173</v>
      </c>
      <c r="Y8" s="60">
        <v>-57.41</v>
      </c>
      <c r="Z8" s="61">
        <v>58286000</v>
      </c>
    </row>
    <row r="9" spans="1:26" ht="12.75">
      <c r="A9" s="57" t="s">
        <v>35</v>
      </c>
      <c r="B9" s="18">
        <v>33159424</v>
      </c>
      <c r="C9" s="18">
        <v>0</v>
      </c>
      <c r="D9" s="58">
        <v>41261875</v>
      </c>
      <c r="E9" s="59">
        <v>38080875</v>
      </c>
      <c r="F9" s="59">
        <v>2250872</v>
      </c>
      <c r="G9" s="59">
        <v>2409139</v>
      </c>
      <c r="H9" s="59">
        <v>3174652</v>
      </c>
      <c r="I9" s="59">
        <v>7834663</v>
      </c>
      <c r="J9" s="59">
        <v>3020438</v>
      </c>
      <c r="K9" s="59">
        <v>2701541</v>
      </c>
      <c r="L9" s="59">
        <v>411914</v>
      </c>
      <c r="M9" s="59">
        <v>6133893</v>
      </c>
      <c r="N9" s="59">
        <v>2660102</v>
      </c>
      <c r="O9" s="59">
        <v>2867603</v>
      </c>
      <c r="P9" s="59">
        <v>0</v>
      </c>
      <c r="Q9" s="59">
        <v>5527705</v>
      </c>
      <c r="R9" s="59">
        <v>2779608</v>
      </c>
      <c r="S9" s="59">
        <v>3350385</v>
      </c>
      <c r="T9" s="59">
        <v>0</v>
      </c>
      <c r="U9" s="59">
        <v>6129993</v>
      </c>
      <c r="V9" s="59">
        <v>25626254</v>
      </c>
      <c r="W9" s="59">
        <v>38080875</v>
      </c>
      <c r="X9" s="59">
        <v>-12454621</v>
      </c>
      <c r="Y9" s="60">
        <v>-32.71</v>
      </c>
      <c r="Z9" s="61">
        <v>38080875</v>
      </c>
    </row>
    <row r="10" spans="1:26" ht="20.25">
      <c r="A10" s="62" t="s">
        <v>104</v>
      </c>
      <c r="B10" s="63">
        <f>SUM(B5:B9)</f>
        <v>315422155</v>
      </c>
      <c r="C10" s="63">
        <f>SUM(C5:C9)</f>
        <v>0</v>
      </c>
      <c r="D10" s="64">
        <f aca="true" t="shared" si="0" ref="D10:Z10">SUM(D5:D9)</f>
        <v>404717799</v>
      </c>
      <c r="E10" s="65">
        <f t="shared" si="0"/>
        <v>382112166</v>
      </c>
      <c r="F10" s="65">
        <f t="shared" si="0"/>
        <v>2943012</v>
      </c>
      <c r="G10" s="65">
        <f t="shared" si="0"/>
        <v>27152031</v>
      </c>
      <c r="H10" s="65">
        <f t="shared" si="0"/>
        <v>57425018</v>
      </c>
      <c r="I10" s="65">
        <f t="shared" si="0"/>
        <v>87520061</v>
      </c>
      <c r="J10" s="65">
        <f t="shared" si="0"/>
        <v>29059437</v>
      </c>
      <c r="K10" s="65">
        <f t="shared" si="0"/>
        <v>24830812</v>
      </c>
      <c r="L10" s="65">
        <f t="shared" si="0"/>
        <v>16774820</v>
      </c>
      <c r="M10" s="65">
        <f t="shared" si="0"/>
        <v>70665069</v>
      </c>
      <c r="N10" s="65">
        <f t="shared" si="0"/>
        <v>21321551</v>
      </c>
      <c r="O10" s="65">
        <f t="shared" si="0"/>
        <v>23418068</v>
      </c>
      <c r="P10" s="65">
        <f t="shared" si="0"/>
        <v>0</v>
      </c>
      <c r="Q10" s="65">
        <f t="shared" si="0"/>
        <v>44739619</v>
      </c>
      <c r="R10" s="65">
        <f t="shared" si="0"/>
        <v>22905926</v>
      </c>
      <c r="S10" s="65">
        <f t="shared" si="0"/>
        <v>24486306</v>
      </c>
      <c r="T10" s="65">
        <f t="shared" si="0"/>
        <v>0</v>
      </c>
      <c r="U10" s="65">
        <f t="shared" si="0"/>
        <v>47392232</v>
      </c>
      <c r="V10" s="65">
        <f t="shared" si="0"/>
        <v>250316981</v>
      </c>
      <c r="W10" s="65">
        <f t="shared" si="0"/>
        <v>382112166</v>
      </c>
      <c r="X10" s="65">
        <f t="shared" si="0"/>
        <v>-131795185</v>
      </c>
      <c r="Y10" s="66">
        <f>+IF(W10&lt;&gt;0,(X10/W10)*100,0)</f>
        <v>-34.49122972964959</v>
      </c>
      <c r="Z10" s="67">
        <f t="shared" si="0"/>
        <v>382112166</v>
      </c>
    </row>
    <row r="11" spans="1:26" ht="12.75">
      <c r="A11" s="57" t="s">
        <v>36</v>
      </c>
      <c r="B11" s="18">
        <v>143384502</v>
      </c>
      <c r="C11" s="18">
        <v>0</v>
      </c>
      <c r="D11" s="58">
        <v>173557016</v>
      </c>
      <c r="E11" s="59">
        <v>182254866</v>
      </c>
      <c r="F11" s="59">
        <v>14291649</v>
      </c>
      <c r="G11" s="59">
        <v>15242145</v>
      </c>
      <c r="H11" s="59">
        <v>14069776</v>
      </c>
      <c r="I11" s="59">
        <v>43603570</v>
      </c>
      <c r="J11" s="59">
        <v>14102686</v>
      </c>
      <c r="K11" s="59">
        <v>14371926</v>
      </c>
      <c r="L11" s="59">
        <v>15368477</v>
      </c>
      <c r="M11" s="59">
        <v>43843089</v>
      </c>
      <c r="N11" s="59">
        <v>14856909</v>
      </c>
      <c r="O11" s="59">
        <v>14338265</v>
      </c>
      <c r="P11" s="59">
        <v>14117987</v>
      </c>
      <c r="Q11" s="59">
        <v>43313161</v>
      </c>
      <c r="R11" s="59">
        <v>13854127</v>
      </c>
      <c r="S11" s="59">
        <v>14566329</v>
      </c>
      <c r="T11" s="59">
        <v>0</v>
      </c>
      <c r="U11" s="59">
        <v>28420456</v>
      </c>
      <c r="V11" s="59">
        <v>159180276</v>
      </c>
      <c r="W11" s="59">
        <v>182254866</v>
      </c>
      <c r="X11" s="59">
        <v>-23074590</v>
      </c>
      <c r="Y11" s="60">
        <v>-12.66</v>
      </c>
      <c r="Z11" s="61">
        <v>182254866</v>
      </c>
    </row>
    <row r="12" spans="1:26" ht="12.75">
      <c r="A12" s="57" t="s">
        <v>37</v>
      </c>
      <c r="B12" s="18">
        <v>8212284</v>
      </c>
      <c r="C12" s="18">
        <v>0</v>
      </c>
      <c r="D12" s="58">
        <v>8611682</v>
      </c>
      <c r="E12" s="59">
        <v>8675223</v>
      </c>
      <c r="F12" s="59">
        <v>970142</v>
      </c>
      <c r="G12" s="59">
        <v>706771</v>
      </c>
      <c r="H12" s="59">
        <v>692443</v>
      </c>
      <c r="I12" s="59">
        <v>2369356</v>
      </c>
      <c r="J12" s="59">
        <v>658671</v>
      </c>
      <c r="K12" s="59">
        <v>636298</v>
      </c>
      <c r="L12" s="59">
        <v>655204</v>
      </c>
      <c r="M12" s="59">
        <v>1950173</v>
      </c>
      <c r="N12" s="59">
        <v>661153</v>
      </c>
      <c r="O12" s="59">
        <v>693209</v>
      </c>
      <c r="P12" s="59">
        <v>692207</v>
      </c>
      <c r="Q12" s="59">
        <v>2046569</v>
      </c>
      <c r="R12" s="59">
        <v>703398</v>
      </c>
      <c r="S12" s="59">
        <v>692739</v>
      </c>
      <c r="T12" s="59">
        <v>0</v>
      </c>
      <c r="U12" s="59">
        <v>1396137</v>
      </c>
      <c r="V12" s="59">
        <v>7762235</v>
      </c>
      <c r="W12" s="59">
        <v>8675223</v>
      </c>
      <c r="X12" s="59">
        <v>-912988</v>
      </c>
      <c r="Y12" s="60">
        <v>-10.52</v>
      </c>
      <c r="Z12" s="61">
        <v>8675223</v>
      </c>
    </row>
    <row r="13" spans="1:26" ht="12.75">
      <c r="A13" s="57" t="s">
        <v>105</v>
      </c>
      <c r="B13" s="18">
        <v>0</v>
      </c>
      <c r="C13" s="18">
        <v>0</v>
      </c>
      <c r="D13" s="58">
        <v>24370000</v>
      </c>
      <c r="E13" s="59">
        <v>24370000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24370000</v>
      </c>
      <c r="X13" s="59">
        <v>-24370000</v>
      </c>
      <c r="Y13" s="60">
        <v>-100</v>
      </c>
      <c r="Z13" s="61">
        <v>24370000</v>
      </c>
    </row>
    <row r="14" spans="1:26" ht="12.75">
      <c r="A14" s="57" t="s">
        <v>38</v>
      </c>
      <c r="B14" s="18">
        <v>6918125</v>
      </c>
      <c r="C14" s="18">
        <v>0</v>
      </c>
      <c r="D14" s="58">
        <v>16091000</v>
      </c>
      <c r="E14" s="59">
        <v>11091000</v>
      </c>
      <c r="F14" s="59">
        <v>0</v>
      </c>
      <c r="G14" s="59">
        <v>20455</v>
      </c>
      <c r="H14" s="59">
        <v>9224</v>
      </c>
      <c r="I14" s="59">
        <v>29679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9781</v>
      </c>
      <c r="P14" s="59">
        <v>0</v>
      </c>
      <c r="Q14" s="59">
        <v>9781</v>
      </c>
      <c r="R14" s="59">
        <v>0</v>
      </c>
      <c r="S14" s="59">
        <v>0</v>
      </c>
      <c r="T14" s="59">
        <v>0</v>
      </c>
      <c r="U14" s="59">
        <v>0</v>
      </c>
      <c r="V14" s="59">
        <v>39460</v>
      </c>
      <c r="W14" s="59">
        <v>11091000</v>
      </c>
      <c r="X14" s="59">
        <v>-11051540</v>
      </c>
      <c r="Y14" s="60">
        <v>-99.64</v>
      </c>
      <c r="Z14" s="61">
        <v>11091000</v>
      </c>
    </row>
    <row r="15" spans="1:26" ht="12.75">
      <c r="A15" s="57" t="s">
        <v>39</v>
      </c>
      <c r="B15" s="18">
        <v>133024158</v>
      </c>
      <c r="C15" s="18">
        <v>0</v>
      </c>
      <c r="D15" s="58">
        <v>120426950</v>
      </c>
      <c r="E15" s="59">
        <v>120105450</v>
      </c>
      <c r="F15" s="59">
        <v>0</v>
      </c>
      <c r="G15" s="59">
        <v>16800573</v>
      </c>
      <c r="H15" s="59">
        <v>6738076</v>
      </c>
      <c r="I15" s="59">
        <v>23538649</v>
      </c>
      <c r="J15" s="59">
        <v>248765</v>
      </c>
      <c r="K15" s="59">
        <v>29000</v>
      </c>
      <c r="L15" s="59">
        <v>38191</v>
      </c>
      <c r="M15" s="59">
        <v>315956</v>
      </c>
      <c r="N15" s="59">
        <v>38801</v>
      </c>
      <c r="O15" s="59">
        <v>207148</v>
      </c>
      <c r="P15" s="59">
        <v>0</v>
      </c>
      <c r="Q15" s="59">
        <v>245949</v>
      </c>
      <c r="R15" s="59">
        <v>0</v>
      </c>
      <c r="S15" s="59">
        <v>12847</v>
      </c>
      <c r="T15" s="59">
        <v>0</v>
      </c>
      <c r="U15" s="59">
        <v>12847</v>
      </c>
      <c r="V15" s="59">
        <v>24113401</v>
      </c>
      <c r="W15" s="59">
        <v>120105450</v>
      </c>
      <c r="X15" s="59">
        <v>-95992049</v>
      </c>
      <c r="Y15" s="60">
        <v>-79.92</v>
      </c>
      <c r="Z15" s="61">
        <v>120105450</v>
      </c>
    </row>
    <row r="16" spans="1:26" ht="12.75">
      <c r="A16" s="57" t="s">
        <v>34</v>
      </c>
      <c r="B16" s="18">
        <v>0</v>
      </c>
      <c r="C16" s="18">
        <v>0</v>
      </c>
      <c r="D16" s="58">
        <v>50000</v>
      </c>
      <c r="E16" s="59">
        <v>50000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50000</v>
      </c>
      <c r="X16" s="59">
        <v>-50000</v>
      </c>
      <c r="Y16" s="60">
        <v>-100</v>
      </c>
      <c r="Z16" s="61">
        <v>50000</v>
      </c>
    </row>
    <row r="17" spans="1:26" ht="12.75">
      <c r="A17" s="57" t="s">
        <v>40</v>
      </c>
      <c r="B17" s="18">
        <v>45618913</v>
      </c>
      <c r="C17" s="18">
        <v>0</v>
      </c>
      <c r="D17" s="58">
        <v>74279369</v>
      </c>
      <c r="E17" s="59">
        <v>73263733</v>
      </c>
      <c r="F17" s="59">
        <v>1097038</v>
      </c>
      <c r="G17" s="59">
        <v>3655857</v>
      </c>
      <c r="H17" s="59">
        <v>5262931</v>
      </c>
      <c r="I17" s="59">
        <v>10015826</v>
      </c>
      <c r="J17" s="59">
        <v>3287702</v>
      </c>
      <c r="K17" s="59">
        <v>3417002</v>
      </c>
      <c r="L17" s="59">
        <v>2066808</v>
      </c>
      <c r="M17" s="59">
        <v>8771512</v>
      </c>
      <c r="N17" s="59">
        <v>1498569</v>
      </c>
      <c r="O17" s="59">
        <v>5401047</v>
      </c>
      <c r="P17" s="59">
        <v>474497</v>
      </c>
      <c r="Q17" s="59">
        <v>7374113</v>
      </c>
      <c r="R17" s="59">
        <v>1177679</v>
      </c>
      <c r="S17" s="59">
        <v>1102258</v>
      </c>
      <c r="T17" s="59">
        <v>0</v>
      </c>
      <c r="U17" s="59">
        <v>2279937</v>
      </c>
      <c r="V17" s="59">
        <v>28441388</v>
      </c>
      <c r="W17" s="59">
        <v>73263733</v>
      </c>
      <c r="X17" s="59">
        <v>-44822345</v>
      </c>
      <c r="Y17" s="60">
        <v>-61.18</v>
      </c>
      <c r="Z17" s="61">
        <v>73263733</v>
      </c>
    </row>
    <row r="18" spans="1:26" ht="12.75">
      <c r="A18" s="68" t="s">
        <v>41</v>
      </c>
      <c r="B18" s="69">
        <f>SUM(B11:B17)</f>
        <v>337157982</v>
      </c>
      <c r="C18" s="69">
        <f>SUM(C11:C17)</f>
        <v>0</v>
      </c>
      <c r="D18" s="70">
        <f aca="true" t="shared" si="1" ref="D18:Z18">SUM(D11:D17)</f>
        <v>417386017</v>
      </c>
      <c r="E18" s="71">
        <f t="shared" si="1"/>
        <v>419810272</v>
      </c>
      <c r="F18" s="71">
        <f t="shared" si="1"/>
        <v>16358829</v>
      </c>
      <c r="G18" s="71">
        <f t="shared" si="1"/>
        <v>36425801</v>
      </c>
      <c r="H18" s="71">
        <f t="shared" si="1"/>
        <v>26772450</v>
      </c>
      <c r="I18" s="71">
        <f t="shared" si="1"/>
        <v>79557080</v>
      </c>
      <c r="J18" s="71">
        <f t="shared" si="1"/>
        <v>18297824</v>
      </c>
      <c r="K18" s="71">
        <f t="shared" si="1"/>
        <v>18454226</v>
      </c>
      <c r="L18" s="71">
        <f t="shared" si="1"/>
        <v>18128680</v>
      </c>
      <c r="M18" s="71">
        <f t="shared" si="1"/>
        <v>54880730</v>
      </c>
      <c r="N18" s="71">
        <f t="shared" si="1"/>
        <v>17055432</v>
      </c>
      <c r="O18" s="71">
        <f t="shared" si="1"/>
        <v>20649450</v>
      </c>
      <c r="P18" s="71">
        <f t="shared" si="1"/>
        <v>15284691</v>
      </c>
      <c r="Q18" s="71">
        <f t="shared" si="1"/>
        <v>52989573</v>
      </c>
      <c r="R18" s="71">
        <f t="shared" si="1"/>
        <v>15735204</v>
      </c>
      <c r="S18" s="71">
        <f t="shared" si="1"/>
        <v>16374173</v>
      </c>
      <c r="T18" s="71">
        <f t="shared" si="1"/>
        <v>0</v>
      </c>
      <c r="U18" s="71">
        <f t="shared" si="1"/>
        <v>32109377</v>
      </c>
      <c r="V18" s="71">
        <f t="shared" si="1"/>
        <v>219536760</v>
      </c>
      <c r="W18" s="71">
        <f t="shared" si="1"/>
        <v>419810272</v>
      </c>
      <c r="X18" s="71">
        <f t="shared" si="1"/>
        <v>-200273512</v>
      </c>
      <c r="Y18" s="66">
        <f>+IF(W18&lt;&gt;0,(X18/W18)*100,0)</f>
        <v>-47.705719787628254</v>
      </c>
      <c r="Z18" s="72">
        <f t="shared" si="1"/>
        <v>419810272</v>
      </c>
    </row>
    <row r="19" spans="1:26" ht="12.75">
      <c r="A19" s="68" t="s">
        <v>42</v>
      </c>
      <c r="B19" s="73">
        <f>+B10-B18</f>
        <v>-21735827</v>
      </c>
      <c r="C19" s="73">
        <f>+C10-C18</f>
        <v>0</v>
      </c>
      <c r="D19" s="74">
        <f aca="true" t="shared" si="2" ref="D19:Z19">+D10-D18</f>
        <v>-12668218</v>
      </c>
      <c r="E19" s="75">
        <f t="shared" si="2"/>
        <v>-37698106</v>
      </c>
      <c r="F19" s="75">
        <f t="shared" si="2"/>
        <v>-13415817</v>
      </c>
      <c r="G19" s="75">
        <f t="shared" si="2"/>
        <v>-9273770</v>
      </c>
      <c r="H19" s="75">
        <f t="shared" si="2"/>
        <v>30652568</v>
      </c>
      <c r="I19" s="75">
        <f t="shared" si="2"/>
        <v>7962981</v>
      </c>
      <c r="J19" s="75">
        <f t="shared" si="2"/>
        <v>10761613</v>
      </c>
      <c r="K19" s="75">
        <f t="shared" si="2"/>
        <v>6376586</v>
      </c>
      <c r="L19" s="75">
        <f t="shared" si="2"/>
        <v>-1353860</v>
      </c>
      <c r="M19" s="75">
        <f t="shared" si="2"/>
        <v>15784339</v>
      </c>
      <c r="N19" s="75">
        <f t="shared" si="2"/>
        <v>4266119</v>
      </c>
      <c r="O19" s="75">
        <f t="shared" si="2"/>
        <v>2768618</v>
      </c>
      <c r="P19" s="75">
        <f t="shared" si="2"/>
        <v>-15284691</v>
      </c>
      <c r="Q19" s="75">
        <f t="shared" si="2"/>
        <v>-8249954</v>
      </c>
      <c r="R19" s="75">
        <f t="shared" si="2"/>
        <v>7170722</v>
      </c>
      <c r="S19" s="75">
        <f t="shared" si="2"/>
        <v>8112133</v>
      </c>
      <c r="T19" s="75">
        <f t="shared" si="2"/>
        <v>0</v>
      </c>
      <c r="U19" s="75">
        <f t="shared" si="2"/>
        <v>15282855</v>
      </c>
      <c r="V19" s="75">
        <f t="shared" si="2"/>
        <v>30780221</v>
      </c>
      <c r="W19" s="75">
        <f>IF(E10=E18,0,W10-W18)</f>
        <v>-37698106</v>
      </c>
      <c r="X19" s="75">
        <f t="shared" si="2"/>
        <v>68478327</v>
      </c>
      <c r="Y19" s="76">
        <f>+IF(W19&lt;&gt;0,(X19/W19)*100,0)</f>
        <v>-181.64925049550234</v>
      </c>
      <c r="Z19" s="77">
        <f t="shared" si="2"/>
        <v>-37698106</v>
      </c>
    </row>
    <row r="20" spans="1:26" ht="20.25">
      <c r="A20" s="78" t="s">
        <v>43</v>
      </c>
      <c r="B20" s="79">
        <v>7672839</v>
      </c>
      <c r="C20" s="79">
        <v>0</v>
      </c>
      <c r="D20" s="80">
        <v>43939000</v>
      </c>
      <c r="E20" s="81">
        <v>43939000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10860445</v>
      </c>
      <c r="L20" s="81">
        <v>0</v>
      </c>
      <c r="M20" s="81">
        <v>10860445</v>
      </c>
      <c r="N20" s="81">
        <v>2564845</v>
      </c>
      <c r="O20" s="81">
        <v>4433514</v>
      </c>
      <c r="P20" s="81">
        <v>0</v>
      </c>
      <c r="Q20" s="81">
        <v>6998359</v>
      </c>
      <c r="R20" s="81">
        <v>10145120</v>
      </c>
      <c r="S20" s="81">
        <v>0</v>
      </c>
      <c r="T20" s="81">
        <v>0</v>
      </c>
      <c r="U20" s="81">
        <v>10145120</v>
      </c>
      <c r="V20" s="81">
        <v>28003924</v>
      </c>
      <c r="W20" s="81">
        <v>43939000</v>
      </c>
      <c r="X20" s="81">
        <v>-15935076</v>
      </c>
      <c r="Y20" s="82">
        <v>-36.27</v>
      </c>
      <c r="Z20" s="83">
        <v>43939000</v>
      </c>
    </row>
    <row r="21" spans="1:26" ht="41.25">
      <c r="A21" s="84" t="s">
        <v>106</v>
      </c>
      <c r="B21" s="85">
        <v>0</v>
      </c>
      <c r="C21" s="85">
        <v>0</v>
      </c>
      <c r="D21" s="86">
        <v>3964000</v>
      </c>
      <c r="E21" s="87">
        <v>3964000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3964000</v>
      </c>
      <c r="X21" s="87">
        <v>-3964000</v>
      </c>
      <c r="Y21" s="88">
        <v>-100</v>
      </c>
      <c r="Z21" s="89">
        <v>3964000</v>
      </c>
    </row>
    <row r="22" spans="1:26" ht="12.75">
      <c r="A22" s="90" t="s">
        <v>107</v>
      </c>
      <c r="B22" s="91">
        <f>SUM(B19:B21)</f>
        <v>-14062988</v>
      </c>
      <c r="C22" s="91">
        <f>SUM(C19:C21)</f>
        <v>0</v>
      </c>
      <c r="D22" s="92">
        <f aca="true" t="shared" si="3" ref="D22:Z22">SUM(D19:D21)</f>
        <v>35234782</v>
      </c>
      <c r="E22" s="93">
        <f t="shared" si="3"/>
        <v>10204894</v>
      </c>
      <c r="F22" s="93">
        <f t="shared" si="3"/>
        <v>-13415817</v>
      </c>
      <c r="G22" s="93">
        <f t="shared" si="3"/>
        <v>-9273770</v>
      </c>
      <c r="H22" s="93">
        <f t="shared" si="3"/>
        <v>30652568</v>
      </c>
      <c r="I22" s="93">
        <f t="shared" si="3"/>
        <v>7962981</v>
      </c>
      <c r="J22" s="93">
        <f t="shared" si="3"/>
        <v>10761613</v>
      </c>
      <c r="K22" s="93">
        <f t="shared" si="3"/>
        <v>17237031</v>
      </c>
      <c r="L22" s="93">
        <f t="shared" si="3"/>
        <v>-1353860</v>
      </c>
      <c r="M22" s="93">
        <f t="shared" si="3"/>
        <v>26644784</v>
      </c>
      <c r="N22" s="93">
        <f t="shared" si="3"/>
        <v>6830964</v>
      </c>
      <c r="O22" s="93">
        <f t="shared" si="3"/>
        <v>7202132</v>
      </c>
      <c r="P22" s="93">
        <f t="shared" si="3"/>
        <v>-15284691</v>
      </c>
      <c r="Q22" s="93">
        <f t="shared" si="3"/>
        <v>-1251595</v>
      </c>
      <c r="R22" s="93">
        <f t="shared" si="3"/>
        <v>17315842</v>
      </c>
      <c r="S22" s="93">
        <f t="shared" si="3"/>
        <v>8112133</v>
      </c>
      <c r="T22" s="93">
        <f t="shared" si="3"/>
        <v>0</v>
      </c>
      <c r="U22" s="93">
        <f t="shared" si="3"/>
        <v>25427975</v>
      </c>
      <c r="V22" s="93">
        <f t="shared" si="3"/>
        <v>58784145</v>
      </c>
      <c r="W22" s="93">
        <f t="shared" si="3"/>
        <v>10204894</v>
      </c>
      <c r="X22" s="93">
        <f t="shared" si="3"/>
        <v>48579251</v>
      </c>
      <c r="Y22" s="94">
        <f>+IF(W22&lt;&gt;0,(X22/W22)*100,0)</f>
        <v>476.03876140212725</v>
      </c>
      <c r="Z22" s="95">
        <f t="shared" si="3"/>
        <v>10204894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-14062988</v>
      </c>
      <c r="C24" s="73">
        <f>SUM(C22:C23)</f>
        <v>0</v>
      </c>
      <c r="D24" s="74">
        <f aca="true" t="shared" si="4" ref="D24:Z24">SUM(D22:D23)</f>
        <v>35234782</v>
      </c>
      <c r="E24" s="75">
        <f t="shared" si="4"/>
        <v>10204894</v>
      </c>
      <c r="F24" s="75">
        <f t="shared" si="4"/>
        <v>-13415817</v>
      </c>
      <c r="G24" s="75">
        <f t="shared" si="4"/>
        <v>-9273770</v>
      </c>
      <c r="H24" s="75">
        <f t="shared" si="4"/>
        <v>30652568</v>
      </c>
      <c r="I24" s="75">
        <f t="shared" si="4"/>
        <v>7962981</v>
      </c>
      <c r="J24" s="75">
        <f t="shared" si="4"/>
        <v>10761613</v>
      </c>
      <c r="K24" s="75">
        <f t="shared" si="4"/>
        <v>17237031</v>
      </c>
      <c r="L24" s="75">
        <f t="shared" si="4"/>
        <v>-1353860</v>
      </c>
      <c r="M24" s="75">
        <f t="shared" si="4"/>
        <v>26644784</v>
      </c>
      <c r="N24" s="75">
        <f t="shared" si="4"/>
        <v>6830964</v>
      </c>
      <c r="O24" s="75">
        <f t="shared" si="4"/>
        <v>7202132</v>
      </c>
      <c r="P24" s="75">
        <f t="shared" si="4"/>
        <v>-15284691</v>
      </c>
      <c r="Q24" s="75">
        <f t="shared" si="4"/>
        <v>-1251595</v>
      </c>
      <c r="R24" s="75">
        <f t="shared" si="4"/>
        <v>17315842</v>
      </c>
      <c r="S24" s="75">
        <f t="shared" si="4"/>
        <v>8112133</v>
      </c>
      <c r="T24" s="75">
        <f t="shared" si="4"/>
        <v>0</v>
      </c>
      <c r="U24" s="75">
        <f t="shared" si="4"/>
        <v>25427975</v>
      </c>
      <c r="V24" s="75">
        <f t="shared" si="4"/>
        <v>58784145</v>
      </c>
      <c r="W24" s="75">
        <f t="shared" si="4"/>
        <v>10204894</v>
      </c>
      <c r="X24" s="75">
        <f t="shared" si="4"/>
        <v>48579251</v>
      </c>
      <c r="Y24" s="76">
        <f>+IF(W24&lt;&gt;0,(X24/W24)*100,0)</f>
        <v>476.03876140212725</v>
      </c>
      <c r="Z24" s="77">
        <f t="shared" si="4"/>
        <v>10204894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108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12990851</v>
      </c>
      <c r="C27" s="21">
        <v>0</v>
      </c>
      <c r="D27" s="103">
        <v>49698815</v>
      </c>
      <c r="E27" s="104">
        <v>51693583</v>
      </c>
      <c r="F27" s="104">
        <v>0</v>
      </c>
      <c r="G27" s="104">
        <v>0</v>
      </c>
      <c r="H27" s="104">
        <v>176593</v>
      </c>
      <c r="I27" s="104">
        <v>176593</v>
      </c>
      <c r="J27" s="104">
        <v>3464318</v>
      </c>
      <c r="K27" s="104">
        <v>6350104</v>
      </c>
      <c r="L27" s="104">
        <v>78768</v>
      </c>
      <c r="M27" s="104">
        <v>9893190</v>
      </c>
      <c r="N27" s="104">
        <v>2416335</v>
      </c>
      <c r="O27" s="104">
        <v>4728665</v>
      </c>
      <c r="P27" s="104">
        <v>0</v>
      </c>
      <c r="Q27" s="104">
        <v>7145000</v>
      </c>
      <c r="R27" s="104">
        <v>525895</v>
      </c>
      <c r="S27" s="104">
        <v>0</v>
      </c>
      <c r="T27" s="104">
        <v>0</v>
      </c>
      <c r="U27" s="104">
        <v>525895</v>
      </c>
      <c r="V27" s="104">
        <v>17740678</v>
      </c>
      <c r="W27" s="104">
        <v>51693583</v>
      </c>
      <c r="X27" s="104">
        <v>-33952905</v>
      </c>
      <c r="Y27" s="105">
        <v>-65.68</v>
      </c>
      <c r="Z27" s="106">
        <v>51693583</v>
      </c>
    </row>
    <row r="28" spans="1:26" ht="12.75">
      <c r="A28" s="107" t="s">
        <v>47</v>
      </c>
      <c r="B28" s="18">
        <v>11860346</v>
      </c>
      <c r="C28" s="18">
        <v>0</v>
      </c>
      <c r="D28" s="58">
        <v>47064000</v>
      </c>
      <c r="E28" s="59">
        <v>47193583</v>
      </c>
      <c r="F28" s="59">
        <v>0</v>
      </c>
      <c r="G28" s="59">
        <v>0</v>
      </c>
      <c r="H28" s="59">
        <v>176593</v>
      </c>
      <c r="I28" s="59">
        <v>176593</v>
      </c>
      <c r="J28" s="59">
        <v>3464318</v>
      </c>
      <c r="K28" s="59">
        <v>6350104</v>
      </c>
      <c r="L28" s="59">
        <v>78768</v>
      </c>
      <c r="M28" s="59">
        <v>9893190</v>
      </c>
      <c r="N28" s="59">
        <v>1851230</v>
      </c>
      <c r="O28" s="59">
        <v>4676133</v>
      </c>
      <c r="P28" s="59">
        <v>0</v>
      </c>
      <c r="Q28" s="59">
        <v>6527363</v>
      </c>
      <c r="R28" s="59">
        <v>476290</v>
      </c>
      <c r="S28" s="59">
        <v>0</v>
      </c>
      <c r="T28" s="59">
        <v>0</v>
      </c>
      <c r="U28" s="59">
        <v>476290</v>
      </c>
      <c r="V28" s="59">
        <v>17073436</v>
      </c>
      <c r="W28" s="59">
        <v>47193583</v>
      </c>
      <c r="X28" s="59">
        <v>-30120147</v>
      </c>
      <c r="Y28" s="60">
        <v>-63.82</v>
      </c>
      <c r="Z28" s="61">
        <v>47193583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353358</v>
      </c>
      <c r="C31" s="18">
        <v>0</v>
      </c>
      <c r="D31" s="58">
        <v>2634815</v>
      </c>
      <c r="E31" s="59">
        <v>4500000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565105</v>
      </c>
      <c r="O31" s="59">
        <v>52532</v>
      </c>
      <c r="P31" s="59">
        <v>0</v>
      </c>
      <c r="Q31" s="59">
        <v>617637</v>
      </c>
      <c r="R31" s="59">
        <v>49605</v>
      </c>
      <c r="S31" s="59">
        <v>0</v>
      </c>
      <c r="T31" s="59">
        <v>0</v>
      </c>
      <c r="U31" s="59">
        <v>49605</v>
      </c>
      <c r="V31" s="59">
        <v>667242</v>
      </c>
      <c r="W31" s="59">
        <v>4500000</v>
      </c>
      <c r="X31" s="59">
        <v>-3832758</v>
      </c>
      <c r="Y31" s="60">
        <v>-85.17</v>
      </c>
      <c r="Z31" s="61">
        <v>4500000</v>
      </c>
    </row>
    <row r="32" spans="1:26" ht="12.75">
      <c r="A32" s="68" t="s">
        <v>50</v>
      </c>
      <c r="B32" s="21">
        <f>SUM(B28:B31)</f>
        <v>12213704</v>
      </c>
      <c r="C32" s="21">
        <f>SUM(C28:C31)</f>
        <v>0</v>
      </c>
      <c r="D32" s="103">
        <f aca="true" t="shared" si="5" ref="D32:Z32">SUM(D28:D31)</f>
        <v>49698815</v>
      </c>
      <c r="E32" s="104">
        <f t="shared" si="5"/>
        <v>51693583</v>
      </c>
      <c r="F32" s="104">
        <f t="shared" si="5"/>
        <v>0</v>
      </c>
      <c r="G32" s="104">
        <f t="shared" si="5"/>
        <v>0</v>
      </c>
      <c r="H32" s="104">
        <f t="shared" si="5"/>
        <v>176593</v>
      </c>
      <c r="I32" s="104">
        <f t="shared" si="5"/>
        <v>176593</v>
      </c>
      <c r="J32" s="104">
        <f t="shared" si="5"/>
        <v>3464318</v>
      </c>
      <c r="K32" s="104">
        <f t="shared" si="5"/>
        <v>6350104</v>
      </c>
      <c r="L32" s="104">
        <f t="shared" si="5"/>
        <v>78768</v>
      </c>
      <c r="M32" s="104">
        <f t="shared" si="5"/>
        <v>9893190</v>
      </c>
      <c r="N32" s="104">
        <f t="shared" si="5"/>
        <v>2416335</v>
      </c>
      <c r="O32" s="104">
        <f t="shared" si="5"/>
        <v>4728665</v>
      </c>
      <c r="P32" s="104">
        <f t="shared" si="5"/>
        <v>0</v>
      </c>
      <c r="Q32" s="104">
        <f t="shared" si="5"/>
        <v>7145000</v>
      </c>
      <c r="R32" s="104">
        <f t="shared" si="5"/>
        <v>525895</v>
      </c>
      <c r="S32" s="104">
        <f t="shared" si="5"/>
        <v>0</v>
      </c>
      <c r="T32" s="104">
        <f t="shared" si="5"/>
        <v>0</v>
      </c>
      <c r="U32" s="104">
        <f t="shared" si="5"/>
        <v>525895</v>
      </c>
      <c r="V32" s="104">
        <f t="shared" si="5"/>
        <v>17740678</v>
      </c>
      <c r="W32" s="104">
        <f t="shared" si="5"/>
        <v>51693583</v>
      </c>
      <c r="X32" s="104">
        <f t="shared" si="5"/>
        <v>-33952905</v>
      </c>
      <c r="Y32" s="105">
        <f>+IF(W32&lt;&gt;0,(X32/W32)*100,0)</f>
        <v>-65.68108269840765</v>
      </c>
      <c r="Z32" s="106">
        <f t="shared" si="5"/>
        <v>51693583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96771683</v>
      </c>
      <c r="C35" s="18">
        <v>0</v>
      </c>
      <c r="D35" s="58">
        <v>389664499</v>
      </c>
      <c r="E35" s="59">
        <v>366479133</v>
      </c>
      <c r="F35" s="59">
        <v>-17450438</v>
      </c>
      <c r="G35" s="59">
        <v>5352969</v>
      </c>
      <c r="H35" s="59">
        <v>32546694</v>
      </c>
      <c r="I35" s="59">
        <v>20449225</v>
      </c>
      <c r="J35" s="59">
        <v>23552909</v>
      </c>
      <c r="K35" s="59">
        <v>15136101</v>
      </c>
      <c r="L35" s="59">
        <v>10956136</v>
      </c>
      <c r="M35" s="59">
        <v>49645146</v>
      </c>
      <c r="N35" s="59">
        <v>16282693</v>
      </c>
      <c r="O35" s="59">
        <v>19910255</v>
      </c>
      <c r="P35" s="59">
        <v>0</v>
      </c>
      <c r="Q35" s="59">
        <v>36192948</v>
      </c>
      <c r="R35" s="59">
        <v>-4594755</v>
      </c>
      <c r="S35" s="59">
        <v>36486645</v>
      </c>
      <c r="T35" s="59">
        <v>0</v>
      </c>
      <c r="U35" s="59">
        <v>31891890</v>
      </c>
      <c r="V35" s="59">
        <v>138179209</v>
      </c>
      <c r="W35" s="59">
        <v>366479133</v>
      </c>
      <c r="X35" s="59">
        <v>-228299924</v>
      </c>
      <c r="Y35" s="60">
        <v>-62.3</v>
      </c>
      <c r="Z35" s="61">
        <v>366479133</v>
      </c>
    </row>
    <row r="36" spans="1:26" ht="12.75">
      <c r="A36" s="57" t="s">
        <v>53</v>
      </c>
      <c r="B36" s="18">
        <v>12990816</v>
      </c>
      <c r="C36" s="18">
        <v>0</v>
      </c>
      <c r="D36" s="58">
        <v>25328815</v>
      </c>
      <c r="E36" s="59">
        <v>27323583</v>
      </c>
      <c r="F36" s="59">
        <v>0</v>
      </c>
      <c r="G36" s="59">
        <v>0</v>
      </c>
      <c r="H36" s="59">
        <v>176593</v>
      </c>
      <c r="I36" s="59">
        <v>176593</v>
      </c>
      <c r="J36" s="59">
        <v>3464096</v>
      </c>
      <c r="K36" s="59">
        <v>6350099</v>
      </c>
      <c r="L36" s="59">
        <v>78764</v>
      </c>
      <c r="M36" s="59">
        <v>9892959</v>
      </c>
      <c r="N36" s="59">
        <v>2416335</v>
      </c>
      <c r="O36" s="59">
        <v>4728665</v>
      </c>
      <c r="P36" s="59">
        <v>0</v>
      </c>
      <c r="Q36" s="59">
        <v>7145000</v>
      </c>
      <c r="R36" s="59">
        <v>525895</v>
      </c>
      <c r="S36" s="59">
        <v>0</v>
      </c>
      <c r="T36" s="59">
        <v>0</v>
      </c>
      <c r="U36" s="59">
        <v>525895</v>
      </c>
      <c r="V36" s="59">
        <v>17740447</v>
      </c>
      <c r="W36" s="59">
        <v>27323583</v>
      </c>
      <c r="X36" s="59">
        <v>-9583136</v>
      </c>
      <c r="Y36" s="60">
        <v>-35.07</v>
      </c>
      <c r="Z36" s="61">
        <v>27323583</v>
      </c>
    </row>
    <row r="37" spans="1:26" ht="12.75">
      <c r="A37" s="57" t="s">
        <v>54</v>
      </c>
      <c r="B37" s="18">
        <v>124344051</v>
      </c>
      <c r="C37" s="18">
        <v>0</v>
      </c>
      <c r="D37" s="58">
        <v>379758532</v>
      </c>
      <c r="E37" s="59">
        <v>383597822</v>
      </c>
      <c r="F37" s="59">
        <v>-4034624</v>
      </c>
      <c r="G37" s="59">
        <v>14626741</v>
      </c>
      <c r="H37" s="59">
        <v>2070719</v>
      </c>
      <c r="I37" s="59">
        <v>12662836</v>
      </c>
      <c r="J37" s="59">
        <v>16255391</v>
      </c>
      <c r="K37" s="59">
        <v>4249168</v>
      </c>
      <c r="L37" s="59">
        <v>12388759</v>
      </c>
      <c r="M37" s="59">
        <v>32893318</v>
      </c>
      <c r="N37" s="59">
        <v>11868061</v>
      </c>
      <c r="O37" s="59">
        <v>17436789</v>
      </c>
      <c r="P37" s="59">
        <v>15284684</v>
      </c>
      <c r="Q37" s="59">
        <v>44589534</v>
      </c>
      <c r="R37" s="59">
        <v>-21384700</v>
      </c>
      <c r="S37" s="59">
        <v>28374500</v>
      </c>
      <c r="T37" s="59">
        <v>0</v>
      </c>
      <c r="U37" s="59">
        <v>6989800</v>
      </c>
      <c r="V37" s="59">
        <v>97135488</v>
      </c>
      <c r="W37" s="59">
        <v>383597822</v>
      </c>
      <c r="X37" s="59">
        <v>-286462334</v>
      </c>
      <c r="Y37" s="60">
        <v>-74.68</v>
      </c>
      <c r="Z37" s="61">
        <v>383597822</v>
      </c>
    </row>
    <row r="38" spans="1:26" ht="12.75">
      <c r="A38" s="57" t="s">
        <v>55</v>
      </c>
      <c r="B38" s="18">
        <v>-518561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60">
        <v>0</v>
      </c>
      <c r="Z38" s="61">
        <v>0</v>
      </c>
    </row>
    <row r="39" spans="1:26" ht="12.75">
      <c r="A39" s="57" t="s">
        <v>56</v>
      </c>
      <c r="B39" s="18">
        <v>0</v>
      </c>
      <c r="C39" s="18">
        <v>0</v>
      </c>
      <c r="D39" s="58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60">
        <v>0</v>
      </c>
      <c r="Z39" s="61">
        <v>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-337157982</v>
      </c>
      <c r="C42" s="18">
        <v>0</v>
      </c>
      <c r="D42" s="58">
        <v>-236589458</v>
      </c>
      <c r="E42" s="59">
        <v>-241926713</v>
      </c>
      <c r="F42" s="59">
        <v>-16358829</v>
      </c>
      <c r="G42" s="59">
        <v>-36425801</v>
      </c>
      <c r="H42" s="59">
        <v>-26772450</v>
      </c>
      <c r="I42" s="59">
        <v>-79557080</v>
      </c>
      <c r="J42" s="59">
        <v>-18297824</v>
      </c>
      <c r="K42" s="59">
        <v>-18454226</v>
      </c>
      <c r="L42" s="59">
        <v>-18128680</v>
      </c>
      <c r="M42" s="59">
        <v>-54880730</v>
      </c>
      <c r="N42" s="59">
        <v>-17055432</v>
      </c>
      <c r="O42" s="59">
        <v>-20649450</v>
      </c>
      <c r="P42" s="59">
        <v>-15284691</v>
      </c>
      <c r="Q42" s="59">
        <v>-52989573</v>
      </c>
      <c r="R42" s="59">
        <v>-15735204</v>
      </c>
      <c r="S42" s="59">
        <v>-16374173</v>
      </c>
      <c r="T42" s="59">
        <v>0</v>
      </c>
      <c r="U42" s="59">
        <v>-32109377</v>
      </c>
      <c r="V42" s="59">
        <v>-219536760</v>
      </c>
      <c r="W42" s="59">
        <v>-241926713</v>
      </c>
      <c r="X42" s="59">
        <v>22389953</v>
      </c>
      <c r="Y42" s="60">
        <v>-9.25</v>
      </c>
      <c r="Z42" s="61">
        <v>-241926713</v>
      </c>
    </row>
    <row r="43" spans="1:26" ht="12.75">
      <c r="A43" s="57" t="s">
        <v>59</v>
      </c>
      <c r="B43" s="18">
        <v>0</v>
      </c>
      <c r="C43" s="18">
        <v>0</v>
      </c>
      <c r="D43" s="58">
        <v>-38106350</v>
      </c>
      <c r="E43" s="59">
        <v>-38765583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-38765583</v>
      </c>
      <c r="X43" s="59">
        <v>38765583</v>
      </c>
      <c r="Y43" s="60">
        <v>-100</v>
      </c>
      <c r="Z43" s="61">
        <v>-38765583</v>
      </c>
    </row>
    <row r="44" spans="1:26" ht="12.75">
      <c r="A44" s="57" t="s">
        <v>60</v>
      </c>
      <c r="B44" s="18">
        <v>290561</v>
      </c>
      <c r="C44" s="18">
        <v>0</v>
      </c>
      <c r="D44" s="58">
        <v>-290561</v>
      </c>
      <c r="E44" s="59">
        <v>-290561</v>
      </c>
      <c r="F44" s="59">
        <v>22946</v>
      </c>
      <c r="G44" s="59">
        <v>12812</v>
      </c>
      <c r="H44" s="59">
        <v>5199</v>
      </c>
      <c r="I44" s="59">
        <v>40957</v>
      </c>
      <c r="J44" s="59">
        <v>-8350</v>
      </c>
      <c r="K44" s="59">
        <v>11932</v>
      </c>
      <c r="L44" s="59">
        <v>-5288</v>
      </c>
      <c r="M44" s="59">
        <v>-1706</v>
      </c>
      <c r="N44" s="59">
        <v>-47320</v>
      </c>
      <c r="O44" s="59">
        <v>30919</v>
      </c>
      <c r="P44" s="59">
        <v>-22850</v>
      </c>
      <c r="Q44" s="59">
        <v>-39251</v>
      </c>
      <c r="R44" s="59">
        <v>-146578</v>
      </c>
      <c r="S44" s="59">
        <v>308231</v>
      </c>
      <c r="T44" s="59">
        <v>-161653</v>
      </c>
      <c r="U44" s="59">
        <v>0</v>
      </c>
      <c r="V44" s="59">
        <v>0</v>
      </c>
      <c r="W44" s="59">
        <v>-290561</v>
      </c>
      <c r="X44" s="59">
        <v>290561</v>
      </c>
      <c r="Y44" s="60">
        <v>-100</v>
      </c>
      <c r="Z44" s="61">
        <v>-290561</v>
      </c>
    </row>
    <row r="45" spans="1:26" ht="12.75">
      <c r="A45" s="68" t="s">
        <v>61</v>
      </c>
      <c r="B45" s="21">
        <v>-336867421</v>
      </c>
      <c r="C45" s="21">
        <v>0</v>
      </c>
      <c r="D45" s="103">
        <v>-274986369</v>
      </c>
      <c r="E45" s="104">
        <v>-280982857</v>
      </c>
      <c r="F45" s="104">
        <v>-16335883</v>
      </c>
      <c r="G45" s="104">
        <f>+F45+G42+G43+G44+G83</f>
        <v>-52748872</v>
      </c>
      <c r="H45" s="104">
        <f>+G45+H42+H43+H44+H83</f>
        <v>-79516123</v>
      </c>
      <c r="I45" s="104">
        <f>+H45</f>
        <v>-79516123</v>
      </c>
      <c r="J45" s="104">
        <f>+H45+J42+J43+J44+J83</f>
        <v>-97822297</v>
      </c>
      <c r="K45" s="104">
        <f>+J45+K42+K43+K44+K83</f>
        <v>-116264591</v>
      </c>
      <c r="L45" s="104">
        <f>+K45+L42+L43+L44+L83</f>
        <v>-134398559</v>
      </c>
      <c r="M45" s="104">
        <f>+L45</f>
        <v>-134398559</v>
      </c>
      <c r="N45" s="104">
        <f>+L45+N42+N43+N44+N83</f>
        <v>-151501311</v>
      </c>
      <c r="O45" s="104">
        <f>+N45+O42+O43+O44+O83</f>
        <v>-172119842</v>
      </c>
      <c r="P45" s="104">
        <f>+O45+P42+P43+P44+P83</f>
        <v>-187427383</v>
      </c>
      <c r="Q45" s="104">
        <f>+P45</f>
        <v>-187427383</v>
      </c>
      <c r="R45" s="104">
        <f>+P45+R42+R43+R44+R83</f>
        <v>-203309165</v>
      </c>
      <c r="S45" s="104">
        <f>+R45+S42+S43+S44+S83</f>
        <v>-219375107</v>
      </c>
      <c r="T45" s="104">
        <f>+S45+T42+T43+T44+T83</f>
        <v>-219536760</v>
      </c>
      <c r="U45" s="104">
        <f>+T45</f>
        <v>-219536760</v>
      </c>
      <c r="V45" s="104">
        <f>+U45</f>
        <v>-219536760</v>
      </c>
      <c r="W45" s="104">
        <f>+W83+W42+W43+W44</f>
        <v>-280982857</v>
      </c>
      <c r="X45" s="104">
        <f>+V45-W45</f>
        <v>61446097</v>
      </c>
      <c r="Y45" s="105">
        <f>+IF(W45&lt;&gt;0,+(X45/W45)*100,0)</f>
        <v>-21.86827255443559</v>
      </c>
      <c r="Z45" s="106">
        <v>-280982857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109</v>
      </c>
      <c r="B47" s="119" t="s">
        <v>95</v>
      </c>
      <c r="C47" s="119"/>
      <c r="D47" s="120" t="s">
        <v>96</v>
      </c>
      <c r="E47" s="121" t="s">
        <v>97</v>
      </c>
      <c r="F47" s="122"/>
      <c r="G47" s="122"/>
      <c r="H47" s="122"/>
      <c r="I47" s="123" t="s">
        <v>98</v>
      </c>
      <c r="J47" s="122"/>
      <c r="K47" s="122"/>
      <c r="L47" s="122"/>
      <c r="M47" s="123" t="s">
        <v>99</v>
      </c>
      <c r="N47" s="124"/>
      <c r="O47" s="124"/>
      <c r="P47" s="124"/>
      <c r="Q47" s="123" t="s">
        <v>100</v>
      </c>
      <c r="R47" s="124"/>
      <c r="S47" s="124"/>
      <c r="T47" s="124"/>
      <c r="U47" s="123" t="s">
        <v>101</v>
      </c>
      <c r="V47" s="123" t="s">
        <v>102</v>
      </c>
      <c r="W47" s="123" t="s">
        <v>103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110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20.37947739864858</v>
      </c>
      <c r="E59" s="10">
        <f t="shared" si="7"/>
        <v>20.37947739864858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20.37947739864858</v>
      </c>
      <c r="X59" s="10">
        <f t="shared" si="7"/>
        <v>0</v>
      </c>
      <c r="Y59" s="10">
        <f t="shared" si="7"/>
        <v>0</v>
      </c>
      <c r="Z59" s="11">
        <f t="shared" si="7"/>
        <v>20.37947739864858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2.884188411241786</v>
      </c>
      <c r="E61" s="13">
        <f t="shared" si="7"/>
        <v>3.276839785088232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3.276839785088232</v>
      </c>
      <c r="X61" s="13">
        <f t="shared" si="7"/>
        <v>0</v>
      </c>
      <c r="Y61" s="13">
        <f t="shared" si="7"/>
        <v>0</v>
      </c>
      <c r="Z61" s="14">
        <f t="shared" si="7"/>
        <v>3.276839785088232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9.711852457925902</v>
      </c>
      <c r="E62" s="13">
        <f t="shared" si="7"/>
        <v>9.711852457925902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9.711852457925902</v>
      </c>
      <c r="X62" s="13">
        <f t="shared" si="7"/>
        <v>0</v>
      </c>
      <c r="Y62" s="13">
        <f t="shared" si="7"/>
        <v>0</v>
      </c>
      <c r="Z62" s="14">
        <f t="shared" si="7"/>
        <v>9.711852457925902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0.3599308770239097</v>
      </c>
      <c r="E63" s="13">
        <f t="shared" si="7"/>
        <v>0.3599308770239097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0.3599308770239097</v>
      </c>
      <c r="X63" s="13">
        <f t="shared" si="7"/>
        <v>0</v>
      </c>
      <c r="Y63" s="13">
        <f t="shared" si="7"/>
        <v>0</v>
      </c>
      <c r="Z63" s="14">
        <f t="shared" si="7"/>
        <v>0.3599308770239097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46880053</v>
      </c>
      <c r="C68" s="18">
        <v>0</v>
      </c>
      <c r="D68" s="19">
        <v>68191940</v>
      </c>
      <c r="E68" s="20">
        <v>68191940</v>
      </c>
      <c r="F68" s="20">
        <v>0</v>
      </c>
      <c r="G68" s="20">
        <v>9336625</v>
      </c>
      <c r="H68" s="20">
        <v>3260986</v>
      </c>
      <c r="I68" s="20">
        <v>12597611</v>
      </c>
      <c r="J68" s="20">
        <v>6108368</v>
      </c>
      <c r="K68" s="20">
        <v>3346844</v>
      </c>
      <c r="L68" s="20">
        <v>3168718</v>
      </c>
      <c r="M68" s="20">
        <v>12623930</v>
      </c>
      <c r="N68" s="20">
        <v>2828250</v>
      </c>
      <c r="O68" s="20">
        <v>2904911</v>
      </c>
      <c r="P68" s="20">
        <v>0</v>
      </c>
      <c r="Q68" s="20">
        <v>5733161</v>
      </c>
      <c r="R68" s="20">
        <v>3279535</v>
      </c>
      <c r="S68" s="20">
        <v>3067362</v>
      </c>
      <c r="T68" s="20">
        <v>0</v>
      </c>
      <c r="U68" s="20">
        <v>6346897</v>
      </c>
      <c r="V68" s="20">
        <v>37301599</v>
      </c>
      <c r="W68" s="20">
        <v>68191940</v>
      </c>
      <c r="X68" s="20">
        <v>0</v>
      </c>
      <c r="Y68" s="19">
        <v>0</v>
      </c>
      <c r="Z68" s="22">
        <v>68191940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114797761</v>
      </c>
      <c r="C70" s="18">
        <v>0</v>
      </c>
      <c r="D70" s="19">
        <v>164343251</v>
      </c>
      <c r="E70" s="20">
        <v>144650618</v>
      </c>
      <c r="F70" s="20">
        <v>5334932</v>
      </c>
      <c r="G70" s="20">
        <v>9360243</v>
      </c>
      <c r="H70" s="20">
        <v>13900322</v>
      </c>
      <c r="I70" s="20">
        <v>28595497</v>
      </c>
      <c r="J70" s="20">
        <v>13442915</v>
      </c>
      <c r="K70" s="20">
        <v>11977870</v>
      </c>
      <c r="L70" s="20">
        <v>6788700</v>
      </c>
      <c r="M70" s="20">
        <v>32209485</v>
      </c>
      <c r="N70" s="20">
        <v>9995146</v>
      </c>
      <c r="O70" s="20">
        <v>12183037</v>
      </c>
      <c r="P70" s="20">
        <v>0</v>
      </c>
      <c r="Q70" s="20">
        <v>22178183</v>
      </c>
      <c r="R70" s="20">
        <v>10751458</v>
      </c>
      <c r="S70" s="20">
        <v>9525578</v>
      </c>
      <c r="T70" s="20">
        <v>0</v>
      </c>
      <c r="U70" s="20">
        <v>20277036</v>
      </c>
      <c r="V70" s="20">
        <v>103260201</v>
      </c>
      <c r="W70" s="20">
        <v>144650618</v>
      </c>
      <c r="X70" s="20">
        <v>0</v>
      </c>
      <c r="Y70" s="19">
        <v>0</v>
      </c>
      <c r="Z70" s="22">
        <v>144650618</v>
      </c>
    </row>
    <row r="71" spans="1:26" ht="12.75" hidden="1">
      <c r="A71" s="38" t="s">
        <v>67</v>
      </c>
      <c r="B71" s="18">
        <v>26193516</v>
      </c>
      <c r="C71" s="18">
        <v>0</v>
      </c>
      <c r="D71" s="19">
        <v>21692741</v>
      </c>
      <c r="E71" s="20">
        <v>21692741</v>
      </c>
      <c r="F71" s="20">
        <v>-7080219</v>
      </c>
      <c r="G71" s="20">
        <v>2009678</v>
      </c>
      <c r="H71" s="20">
        <v>10593575</v>
      </c>
      <c r="I71" s="20">
        <v>5523034</v>
      </c>
      <c r="J71" s="20">
        <v>2386047</v>
      </c>
      <c r="K71" s="20">
        <v>2819353</v>
      </c>
      <c r="L71" s="20">
        <v>2466972</v>
      </c>
      <c r="M71" s="20">
        <v>7672372</v>
      </c>
      <c r="N71" s="20">
        <v>2083438</v>
      </c>
      <c r="O71" s="20">
        <v>1699782</v>
      </c>
      <c r="P71" s="20">
        <v>0</v>
      </c>
      <c r="Q71" s="20">
        <v>3783220</v>
      </c>
      <c r="R71" s="20">
        <v>2081762</v>
      </c>
      <c r="S71" s="20">
        <v>2225063</v>
      </c>
      <c r="T71" s="20">
        <v>0</v>
      </c>
      <c r="U71" s="20">
        <v>4306825</v>
      </c>
      <c r="V71" s="20">
        <v>21285451</v>
      </c>
      <c r="W71" s="20">
        <v>21692741</v>
      </c>
      <c r="X71" s="20">
        <v>0</v>
      </c>
      <c r="Y71" s="19">
        <v>0</v>
      </c>
      <c r="Z71" s="22">
        <v>21692741</v>
      </c>
    </row>
    <row r="72" spans="1:26" ht="12.75" hidden="1">
      <c r="A72" s="38" t="s">
        <v>68</v>
      </c>
      <c r="B72" s="18">
        <v>24795219</v>
      </c>
      <c r="C72" s="18">
        <v>0</v>
      </c>
      <c r="D72" s="19">
        <v>26194474</v>
      </c>
      <c r="E72" s="20">
        <v>26194474</v>
      </c>
      <c r="F72" s="20">
        <v>1305656</v>
      </c>
      <c r="G72" s="20">
        <v>2111875</v>
      </c>
      <c r="H72" s="20">
        <v>2111021</v>
      </c>
      <c r="I72" s="20">
        <v>5528552</v>
      </c>
      <c r="J72" s="20">
        <v>2200933</v>
      </c>
      <c r="K72" s="20">
        <v>2093940</v>
      </c>
      <c r="L72" s="20">
        <v>2070630</v>
      </c>
      <c r="M72" s="20">
        <v>6365503</v>
      </c>
      <c r="N72" s="20">
        <v>1913059</v>
      </c>
      <c r="O72" s="20">
        <v>1953063</v>
      </c>
      <c r="P72" s="20">
        <v>0</v>
      </c>
      <c r="Q72" s="20">
        <v>3866122</v>
      </c>
      <c r="R72" s="20">
        <v>2074471</v>
      </c>
      <c r="S72" s="20">
        <v>2066324</v>
      </c>
      <c r="T72" s="20">
        <v>0</v>
      </c>
      <c r="U72" s="20">
        <v>4140795</v>
      </c>
      <c r="V72" s="20">
        <v>19900972</v>
      </c>
      <c r="W72" s="20">
        <v>26194474</v>
      </c>
      <c r="X72" s="20">
        <v>0</v>
      </c>
      <c r="Y72" s="19">
        <v>0</v>
      </c>
      <c r="Z72" s="22">
        <v>26194474</v>
      </c>
    </row>
    <row r="73" spans="1:26" ht="12.75" hidden="1">
      <c r="A73" s="38" t="s">
        <v>69</v>
      </c>
      <c r="B73" s="18">
        <v>22440727</v>
      </c>
      <c r="C73" s="18">
        <v>0</v>
      </c>
      <c r="D73" s="19">
        <v>24722830</v>
      </c>
      <c r="E73" s="20">
        <v>24722830</v>
      </c>
      <c r="F73" s="20">
        <v>1131771</v>
      </c>
      <c r="G73" s="20">
        <v>1924471</v>
      </c>
      <c r="H73" s="20">
        <v>1923456</v>
      </c>
      <c r="I73" s="20">
        <v>4979698</v>
      </c>
      <c r="J73" s="20">
        <v>1892469</v>
      </c>
      <c r="K73" s="20">
        <v>1891264</v>
      </c>
      <c r="L73" s="20">
        <v>1867886</v>
      </c>
      <c r="M73" s="20">
        <v>5651619</v>
      </c>
      <c r="N73" s="20">
        <v>1712304</v>
      </c>
      <c r="O73" s="20">
        <v>1751456</v>
      </c>
      <c r="P73" s="20">
        <v>0</v>
      </c>
      <c r="Q73" s="20">
        <v>3463760</v>
      </c>
      <c r="R73" s="20">
        <v>1860501</v>
      </c>
      <c r="S73" s="20">
        <v>1880594</v>
      </c>
      <c r="T73" s="20">
        <v>0</v>
      </c>
      <c r="U73" s="20">
        <v>3741095</v>
      </c>
      <c r="V73" s="20">
        <v>17836172</v>
      </c>
      <c r="W73" s="20">
        <v>24722830</v>
      </c>
      <c r="X73" s="20">
        <v>0</v>
      </c>
      <c r="Y73" s="19">
        <v>0</v>
      </c>
      <c r="Z73" s="22">
        <v>24722830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22097280</v>
      </c>
      <c r="C75" s="27">
        <v>0</v>
      </c>
      <c r="D75" s="28">
        <v>23795683</v>
      </c>
      <c r="E75" s="29">
        <v>23795683</v>
      </c>
      <c r="F75" s="29">
        <v>1995905</v>
      </c>
      <c r="G75" s="29">
        <v>2024247</v>
      </c>
      <c r="H75" s="29">
        <v>2222669</v>
      </c>
      <c r="I75" s="29">
        <v>6242821</v>
      </c>
      <c r="J75" s="29">
        <v>2211193</v>
      </c>
      <c r="K75" s="29">
        <v>2348627</v>
      </c>
      <c r="L75" s="29">
        <v>96418</v>
      </c>
      <c r="M75" s="29">
        <v>4656238</v>
      </c>
      <c r="N75" s="29">
        <v>2398899</v>
      </c>
      <c r="O75" s="29">
        <v>2030838</v>
      </c>
      <c r="P75" s="29">
        <v>0</v>
      </c>
      <c r="Q75" s="29">
        <v>4429737</v>
      </c>
      <c r="R75" s="29">
        <v>2593819</v>
      </c>
      <c r="S75" s="29">
        <v>2614688</v>
      </c>
      <c r="T75" s="29">
        <v>0</v>
      </c>
      <c r="U75" s="29">
        <v>5208507</v>
      </c>
      <c r="V75" s="29">
        <v>20537303</v>
      </c>
      <c r="W75" s="29">
        <v>23795683</v>
      </c>
      <c r="X75" s="29">
        <v>0</v>
      </c>
      <c r="Y75" s="28">
        <v>0</v>
      </c>
      <c r="Z75" s="30">
        <v>23795683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13897161</v>
      </c>
      <c r="E77" s="20">
        <v>13897161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13897161</v>
      </c>
      <c r="X77" s="20">
        <v>0</v>
      </c>
      <c r="Y77" s="19">
        <v>0</v>
      </c>
      <c r="Z77" s="22">
        <v>13897161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4739969</v>
      </c>
      <c r="E79" s="20">
        <v>4739969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4739969</v>
      </c>
      <c r="X79" s="20">
        <v>0</v>
      </c>
      <c r="Y79" s="19">
        <v>0</v>
      </c>
      <c r="Z79" s="22">
        <v>4739969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2106767</v>
      </c>
      <c r="E80" s="20">
        <v>2106767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2106767</v>
      </c>
      <c r="X80" s="20">
        <v>0</v>
      </c>
      <c r="Y80" s="19">
        <v>0</v>
      </c>
      <c r="Z80" s="22">
        <v>2106767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94282</v>
      </c>
      <c r="E81" s="20">
        <v>94282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94282</v>
      </c>
      <c r="X81" s="20">
        <v>0</v>
      </c>
      <c r="Y81" s="19">
        <v>0</v>
      </c>
      <c r="Z81" s="22">
        <v>94282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14301483</v>
      </c>
      <c r="C5" s="18">
        <v>0</v>
      </c>
      <c r="D5" s="58">
        <v>18125124</v>
      </c>
      <c r="E5" s="59">
        <v>18125124</v>
      </c>
      <c r="F5" s="59">
        <v>6901820</v>
      </c>
      <c r="G5" s="59">
        <v>0</v>
      </c>
      <c r="H5" s="59">
        <v>0</v>
      </c>
      <c r="I5" s="59">
        <v>6901820</v>
      </c>
      <c r="J5" s="59">
        <v>740262</v>
      </c>
      <c r="K5" s="59">
        <v>0</v>
      </c>
      <c r="L5" s="59">
        <v>0</v>
      </c>
      <c r="M5" s="59">
        <v>740262</v>
      </c>
      <c r="N5" s="59">
        <v>740262</v>
      </c>
      <c r="O5" s="59">
        <v>740262</v>
      </c>
      <c r="P5" s="59">
        <v>740262</v>
      </c>
      <c r="Q5" s="59">
        <v>2220786</v>
      </c>
      <c r="R5" s="59">
        <v>740262</v>
      </c>
      <c r="S5" s="59">
        <v>0</v>
      </c>
      <c r="T5" s="59">
        <v>0</v>
      </c>
      <c r="U5" s="59">
        <v>740262</v>
      </c>
      <c r="V5" s="59">
        <v>10603130</v>
      </c>
      <c r="W5" s="59">
        <v>18125124</v>
      </c>
      <c r="X5" s="59">
        <v>-7521994</v>
      </c>
      <c r="Y5" s="60">
        <v>-41.5</v>
      </c>
      <c r="Z5" s="61">
        <v>18125124</v>
      </c>
    </row>
    <row r="6" spans="1:26" ht="12.75">
      <c r="A6" s="57" t="s">
        <v>32</v>
      </c>
      <c r="B6" s="18">
        <v>47679772</v>
      </c>
      <c r="C6" s="18">
        <v>0</v>
      </c>
      <c r="D6" s="58">
        <v>60834996</v>
      </c>
      <c r="E6" s="59">
        <v>61004879</v>
      </c>
      <c r="F6" s="59">
        <v>3274878</v>
      </c>
      <c r="G6" s="59">
        <v>3691</v>
      </c>
      <c r="H6" s="59">
        <v>0</v>
      </c>
      <c r="I6" s="59">
        <v>3278569</v>
      </c>
      <c r="J6" s="59">
        <v>5820019</v>
      </c>
      <c r="K6" s="59">
        <v>0</v>
      </c>
      <c r="L6" s="59">
        <v>0</v>
      </c>
      <c r="M6" s="59">
        <v>5820019</v>
      </c>
      <c r="N6" s="59">
        <v>5228298</v>
      </c>
      <c r="O6" s="59">
        <v>4372623</v>
      </c>
      <c r="P6" s="59">
        <v>4133237</v>
      </c>
      <c r="Q6" s="59">
        <v>13734158</v>
      </c>
      <c r="R6" s="59">
        <v>6340948</v>
      </c>
      <c r="S6" s="59">
        <v>0</v>
      </c>
      <c r="T6" s="59">
        <v>0</v>
      </c>
      <c r="U6" s="59">
        <v>6340948</v>
      </c>
      <c r="V6" s="59">
        <v>29173694</v>
      </c>
      <c r="W6" s="59">
        <v>61004879</v>
      </c>
      <c r="X6" s="59">
        <v>-31831185</v>
      </c>
      <c r="Y6" s="60">
        <v>-52.18</v>
      </c>
      <c r="Z6" s="61">
        <v>61004879</v>
      </c>
    </row>
    <row r="7" spans="1:26" ht="12.75">
      <c r="A7" s="57" t="s">
        <v>33</v>
      </c>
      <c r="B7" s="18">
        <v>92610</v>
      </c>
      <c r="C7" s="18">
        <v>0</v>
      </c>
      <c r="D7" s="58">
        <v>129180</v>
      </c>
      <c r="E7" s="59">
        <v>129180</v>
      </c>
      <c r="F7" s="59">
        <v>817</v>
      </c>
      <c r="G7" s="59">
        <v>0</v>
      </c>
      <c r="H7" s="59">
        <v>0</v>
      </c>
      <c r="I7" s="59">
        <v>817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817</v>
      </c>
      <c r="W7" s="59">
        <v>129180</v>
      </c>
      <c r="X7" s="59">
        <v>-128363</v>
      </c>
      <c r="Y7" s="60">
        <v>-99.37</v>
      </c>
      <c r="Z7" s="61">
        <v>129180</v>
      </c>
    </row>
    <row r="8" spans="1:26" ht="12.75">
      <c r="A8" s="57" t="s">
        <v>34</v>
      </c>
      <c r="B8" s="18">
        <v>59969000</v>
      </c>
      <c r="C8" s="18">
        <v>0</v>
      </c>
      <c r="D8" s="58">
        <v>62586396</v>
      </c>
      <c r="E8" s="59">
        <v>62709003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381288</v>
      </c>
      <c r="O8" s="59">
        <v>218779</v>
      </c>
      <c r="P8" s="59">
        <v>234585</v>
      </c>
      <c r="Q8" s="59">
        <v>834652</v>
      </c>
      <c r="R8" s="59">
        <v>236625</v>
      </c>
      <c r="S8" s="59">
        <v>0</v>
      </c>
      <c r="T8" s="59">
        <v>0</v>
      </c>
      <c r="U8" s="59">
        <v>236625</v>
      </c>
      <c r="V8" s="59">
        <v>1071277</v>
      </c>
      <c r="W8" s="59">
        <v>62709003</v>
      </c>
      <c r="X8" s="59">
        <v>-61637726</v>
      </c>
      <c r="Y8" s="60">
        <v>-98.29</v>
      </c>
      <c r="Z8" s="61">
        <v>62709003</v>
      </c>
    </row>
    <row r="9" spans="1:26" ht="12.75">
      <c r="A9" s="57" t="s">
        <v>35</v>
      </c>
      <c r="B9" s="18">
        <v>32076600</v>
      </c>
      <c r="C9" s="18">
        <v>0</v>
      </c>
      <c r="D9" s="58">
        <v>21126708</v>
      </c>
      <c r="E9" s="59">
        <v>20957166</v>
      </c>
      <c r="F9" s="59">
        <v>476277</v>
      </c>
      <c r="G9" s="59">
        <v>39327</v>
      </c>
      <c r="H9" s="59">
        <v>0</v>
      </c>
      <c r="I9" s="59">
        <v>515604</v>
      </c>
      <c r="J9" s="59">
        <v>221449</v>
      </c>
      <c r="K9" s="59">
        <v>0</v>
      </c>
      <c r="L9" s="59">
        <v>0</v>
      </c>
      <c r="M9" s="59">
        <v>221449</v>
      </c>
      <c r="N9" s="59">
        <v>2074638</v>
      </c>
      <c r="O9" s="59">
        <v>2554857</v>
      </c>
      <c r="P9" s="59">
        <v>1917228</v>
      </c>
      <c r="Q9" s="59">
        <v>6546723</v>
      </c>
      <c r="R9" s="59">
        <v>2053223</v>
      </c>
      <c r="S9" s="59">
        <v>0</v>
      </c>
      <c r="T9" s="59">
        <v>0</v>
      </c>
      <c r="U9" s="59">
        <v>2053223</v>
      </c>
      <c r="V9" s="59">
        <v>9336999</v>
      </c>
      <c r="W9" s="59">
        <v>20957166</v>
      </c>
      <c r="X9" s="59">
        <v>-11620167</v>
      </c>
      <c r="Y9" s="60">
        <v>-55.45</v>
      </c>
      <c r="Z9" s="61">
        <v>20957166</v>
      </c>
    </row>
    <row r="10" spans="1:26" ht="20.25">
      <c r="A10" s="62" t="s">
        <v>104</v>
      </c>
      <c r="B10" s="63">
        <f>SUM(B5:B9)</f>
        <v>154119465</v>
      </c>
      <c r="C10" s="63">
        <f>SUM(C5:C9)</f>
        <v>0</v>
      </c>
      <c r="D10" s="64">
        <f aca="true" t="shared" si="0" ref="D10:Z10">SUM(D5:D9)</f>
        <v>162802404</v>
      </c>
      <c r="E10" s="65">
        <f t="shared" si="0"/>
        <v>162925352</v>
      </c>
      <c r="F10" s="65">
        <f t="shared" si="0"/>
        <v>10653792</v>
      </c>
      <c r="G10" s="65">
        <f t="shared" si="0"/>
        <v>43018</v>
      </c>
      <c r="H10" s="65">
        <f t="shared" si="0"/>
        <v>0</v>
      </c>
      <c r="I10" s="65">
        <f t="shared" si="0"/>
        <v>10696810</v>
      </c>
      <c r="J10" s="65">
        <f t="shared" si="0"/>
        <v>6781730</v>
      </c>
      <c r="K10" s="65">
        <f t="shared" si="0"/>
        <v>0</v>
      </c>
      <c r="L10" s="65">
        <f t="shared" si="0"/>
        <v>0</v>
      </c>
      <c r="M10" s="65">
        <f t="shared" si="0"/>
        <v>6781730</v>
      </c>
      <c r="N10" s="65">
        <f t="shared" si="0"/>
        <v>8424486</v>
      </c>
      <c r="O10" s="65">
        <f t="shared" si="0"/>
        <v>7886521</v>
      </c>
      <c r="P10" s="65">
        <f t="shared" si="0"/>
        <v>7025312</v>
      </c>
      <c r="Q10" s="65">
        <f t="shared" si="0"/>
        <v>23336319</v>
      </c>
      <c r="R10" s="65">
        <f t="shared" si="0"/>
        <v>9371058</v>
      </c>
      <c r="S10" s="65">
        <f t="shared" si="0"/>
        <v>0</v>
      </c>
      <c r="T10" s="65">
        <f t="shared" si="0"/>
        <v>0</v>
      </c>
      <c r="U10" s="65">
        <f t="shared" si="0"/>
        <v>9371058</v>
      </c>
      <c r="V10" s="65">
        <f t="shared" si="0"/>
        <v>50185917</v>
      </c>
      <c r="W10" s="65">
        <f t="shared" si="0"/>
        <v>162925352</v>
      </c>
      <c r="X10" s="65">
        <f t="shared" si="0"/>
        <v>-112739435</v>
      </c>
      <c r="Y10" s="66">
        <f>+IF(W10&lt;&gt;0,(X10/W10)*100,0)</f>
        <v>-69.19698721903022</v>
      </c>
      <c r="Z10" s="67">
        <f t="shared" si="0"/>
        <v>162925352</v>
      </c>
    </row>
    <row r="11" spans="1:26" ht="12.75">
      <c r="A11" s="57" t="s">
        <v>36</v>
      </c>
      <c r="B11" s="18">
        <v>53002606</v>
      </c>
      <c r="C11" s="18">
        <v>0</v>
      </c>
      <c r="D11" s="58">
        <v>66751584</v>
      </c>
      <c r="E11" s="59">
        <v>65854500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11222693</v>
      </c>
      <c r="O11" s="59">
        <v>5792396</v>
      </c>
      <c r="P11" s="59">
        <v>5923517</v>
      </c>
      <c r="Q11" s="59">
        <v>22938606</v>
      </c>
      <c r="R11" s="59">
        <v>284033</v>
      </c>
      <c r="S11" s="59">
        <v>0</v>
      </c>
      <c r="T11" s="59">
        <v>0</v>
      </c>
      <c r="U11" s="59">
        <v>284033</v>
      </c>
      <c r="V11" s="59">
        <v>23222639</v>
      </c>
      <c r="W11" s="59">
        <v>65854500</v>
      </c>
      <c r="X11" s="59">
        <v>-42631861</v>
      </c>
      <c r="Y11" s="60">
        <v>-64.74</v>
      </c>
      <c r="Z11" s="61">
        <v>65854500</v>
      </c>
    </row>
    <row r="12" spans="1:26" ht="12.75">
      <c r="A12" s="57" t="s">
        <v>37</v>
      </c>
      <c r="B12" s="18">
        <v>7237252</v>
      </c>
      <c r="C12" s="18">
        <v>0</v>
      </c>
      <c r="D12" s="58">
        <v>5970324</v>
      </c>
      <c r="E12" s="59">
        <v>5970324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69000</v>
      </c>
      <c r="O12" s="59">
        <v>512023</v>
      </c>
      <c r="P12" s="59">
        <v>563082</v>
      </c>
      <c r="Q12" s="59">
        <v>1144105</v>
      </c>
      <c r="R12" s="59">
        <v>0</v>
      </c>
      <c r="S12" s="59">
        <v>0</v>
      </c>
      <c r="T12" s="59">
        <v>0</v>
      </c>
      <c r="U12" s="59">
        <v>0</v>
      </c>
      <c r="V12" s="59">
        <v>1144105</v>
      </c>
      <c r="W12" s="59">
        <v>5970324</v>
      </c>
      <c r="X12" s="59">
        <v>-4826219</v>
      </c>
      <c r="Y12" s="60">
        <v>-80.84</v>
      </c>
      <c r="Z12" s="61">
        <v>5970324</v>
      </c>
    </row>
    <row r="13" spans="1:26" ht="12.75">
      <c r="A13" s="57" t="s">
        <v>105</v>
      </c>
      <c r="B13" s="18">
        <v>24006731</v>
      </c>
      <c r="C13" s="18">
        <v>0</v>
      </c>
      <c r="D13" s="58">
        <v>19568760</v>
      </c>
      <c r="E13" s="59">
        <v>20295684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20295684</v>
      </c>
      <c r="X13" s="59">
        <v>-20295684</v>
      </c>
      <c r="Y13" s="60">
        <v>-100</v>
      </c>
      <c r="Z13" s="61">
        <v>20295684</v>
      </c>
    </row>
    <row r="14" spans="1:26" ht="12.75">
      <c r="A14" s="57" t="s">
        <v>38</v>
      </c>
      <c r="B14" s="18">
        <v>10194575</v>
      </c>
      <c r="C14" s="18">
        <v>0</v>
      </c>
      <c r="D14" s="58">
        <v>0</v>
      </c>
      <c r="E14" s="59">
        <v>7500000</v>
      </c>
      <c r="F14" s="59">
        <v>1770336</v>
      </c>
      <c r="G14" s="59">
        <v>0</v>
      </c>
      <c r="H14" s="59">
        <v>0</v>
      </c>
      <c r="I14" s="59">
        <v>1770336</v>
      </c>
      <c r="J14" s="59">
        <v>629998</v>
      </c>
      <c r="K14" s="59">
        <v>0</v>
      </c>
      <c r="L14" s="59">
        <v>0</v>
      </c>
      <c r="M14" s="59">
        <v>629998</v>
      </c>
      <c r="N14" s="59">
        <v>1192850</v>
      </c>
      <c r="O14" s="59">
        <v>988793</v>
      </c>
      <c r="P14" s="59">
        <v>0</v>
      </c>
      <c r="Q14" s="59">
        <v>2181643</v>
      </c>
      <c r="R14" s="59">
        <v>1327941</v>
      </c>
      <c r="S14" s="59">
        <v>0</v>
      </c>
      <c r="T14" s="59">
        <v>0</v>
      </c>
      <c r="U14" s="59">
        <v>1327941</v>
      </c>
      <c r="V14" s="59">
        <v>5909918</v>
      </c>
      <c r="W14" s="59">
        <v>7500000</v>
      </c>
      <c r="X14" s="59">
        <v>-1590082</v>
      </c>
      <c r="Y14" s="60">
        <v>-21.2</v>
      </c>
      <c r="Z14" s="61">
        <v>7500000</v>
      </c>
    </row>
    <row r="15" spans="1:26" ht="12.75">
      <c r="A15" s="57" t="s">
        <v>39</v>
      </c>
      <c r="B15" s="18">
        <v>31200023</v>
      </c>
      <c r="C15" s="18">
        <v>0</v>
      </c>
      <c r="D15" s="58">
        <v>37026060</v>
      </c>
      <c r="E15" s="59">
        <v>28950004</v>
      </c>
      <c r="F15" s="59">
        <v>7851674</v>
      </c>
      <c r="G15" s="59">
        <v>-1641</v>
      </c>
      <c r="H15" s="59">
        <v>0</v>
      </c>
      <c r="I15" s="59">
        <v>7850033</v>
      </c>
      <c r="J15" s="59">
        <v>2214753</v>
      </c>
      <c r="K15" s="59">
        <v>0</v>
      </c>
      <c r="L15" s="59">
        <v>0</v>
      </c>
      <c r="M15" s="59">
        <v>2214753</v>
      </c>
      <c r="N15" s="59">
        <v>3342706</v>
      </c>
      <c r="O15" s="59">
        <v>2717414</v>
      </c>
      <c r="P15" s="59">
        <v>0</v>
      </c>
      <c r="Q15" s="59">
        <v>6060120</v>
      </c>
      <c r="R15" s="59">
        <v>4061551</v>
      </c>
      <c r="S15" s="59">
        <v>0</v>
      </c>
      <c r="T15" s="59">
        <v>0</v>
      </c>
      <c r="U15" s="59">
        <v>4061551</v>
      </c>
      <c r="V15" s="59">
        <v>20186457</v>
      </c>
      <c r="W15" s="59">
        <v>28950004</v>
      </c>
      <c r="X15" s="59">
        <v>-8763547</v>
      </c>
      <c r="Y15" s="60">
        <v>-30.27</v>
      </c>
      <c r="Z15" s="61">
        <v>28950004</v>
      </c>
    </row>
    <row r="16" spans="1:26" ht="12.75">
      <c r="A16" s="57" t="s">
        <v>34</v>
      </c>
      <c r="B16" s="18">
        <v>837718</v>
      </c>
      <c r="C16" s="18">
        <v>0</v>
      </c>
      <c r="D16" s="58">
        <v>7312200</v>
      </c>
      <c r="E16" s="59">
        <v>2535003</v>
      </c>
      <c r="F16" s="59">
        <v>0</v>
      </c>
      <c r="G16" s="59">
        <v>0</v>
      </c>
      <c r="H16" s="59">
        <v>0</v>
      </c>
      <c r="I16" s="59">
        <v>0</v>
      </c>
      <c r="J16" s="59">
        <v>290000</v>
      </c>
      <c r="K16" s="59">
        <v>0</v>
      </c>
      <c r="L16" s="59">
        <v>0</v>
      </c>
      <c r="M16" s="59">
        <v>290000</v>
      </c>
      <c r="N16" s="59">
        <v>117500</v>
      </c>
      <c r="O16" s="59">
        <v>8107</v>
      </c>
      <c r="P16" s="59">
        <v>0</v>
      </c>
      <c r="Q16" s="59">
        <v>125607</v>
      </c>
      <c r="R16" s="59">
        <v>0</v>
      </c>
      <c r="S16" s="59">
        <v>0</v>
      </c>
      <c r="T16" s="59">
        <v>0</v>
      </c>
      <c r="U16" s="59">
        <v>0</v>
      </c>
      <c r="V16" s="59">
        <v>415607</v>
      </c>
      <c r="W16" s="59">
        <v>2535003</v>
      </c>
      <c r="X16" s="59">
        <v>-2119396</v>
      </c>
      <c r="Y16" s="60">
        <v>-83.61</v>
      </c>
      <c r="Z16" s="61">
        <v>2535003</v>
      </c>
    </row>
    <row r="17" spans="1:26" ht="12.75">
      <c r="A17" s="57" t="s">
        <v>40</v>
      </c>
      <c r="B17" s="18">
        <v>66329112</v>
      </c>
      <c r="C17" s="18">
        <v>0</v>
      </c>
      <c r="D17" s="58">
        <v>63257976</v>
      </c>
      <c r="E17" s="59">
        <v>39863916</v>
      </c>
      <c r="F17" s="59">
        <v>1396498</v>
      </c>
      <c r="G17" s="59">
        <v>0</v>
      </c>
      <c r="H17" s="59">
        <v>0</v>
      </c>
      <c r="I17" s="59">
        <v>1396498</v>
      </c>
      <c r="J17" s="59">
        <v>272482</v>
      </c>
      <c r="K17" s="59">
        <v>0</v>
      </c>
      <c r="L17" s="59">
        <v>0</v>
      </c>
      <c r="M17" s="59">
        <v>272482</v>
      </c>
      <c r="N17" s="59">
        <v>3365648</v>
      </c>
      <c r="O17" s="59">
        <v>1089976</v>
      </c>
      <c r="P17" s="59">
        <v>427312</v>
      </c>
      <c r="Q17" s="59">
        <v>4882936</v>
      </c>
      <c r="R17" s="59">
        <v>2534999</v>
      </c>
      <c r="S17" s="59">
        <v>0</v>
      </c>
      <c r="T17" s="59">
        <v>0</v>
      </c>
      <c r="U17" s="59">
        <v>2534999</v>
      </c>
      <c r="V17" s="59">
        <v>9086915</v>
      </c>
      <c r="W17" s="59">
        <v>39863916</v>
      </c>
      <c r="X17" s="59">
        <v>-30777001</v>
      </c>
      <c r="Y17" s="60">
        <v>-77.21</v>
      </c>
      <c r="Z17" s="61">
        <v>39863916</v>
      </c>
    </row>
    <row r="18" spans="1:26" ht="12.75">
      <c r="A18" s="68" t="s">
        <v>41</v>
      </c>
      <c r="B18" s="69">
        <f>SUM(B11:B17)</f>
        <v>192808017</v>
      </c>
      <c r="C18" s="69">
        <f>SUM(C11:C17)</f>
        <v>0</v>
      </c>
      <c r="D18" s="70">
        <f aca="true" t="shared" si="1" ref="D18:Z18">SUM(D11:D17)</f>
        <v>199886904</v>
      </c>
      <c r="E18" s="71">
        <f t="shared" si="1"/>
        <v>170969431</v>
      </c>
      <c r="F18" s="71">
        <f t="shared" si="1"/>
        <v>11018508</v>
      </c>
      <c r="G18" s="71">
        <f t="shared" si="1"/>
        <v>-1641</v>
      </c>
      <c r="H18" s="71">
        <f t="shared" si="1"/>
        <v>0</v>
      </c>
      <c r="I18" s="71">
        <f t="shared" si="1"/>
        <v>11016867</v>
      </c>
      <c r="J18" s="71">
        <f t="shared" si="1"/>
        <v>3407233</v>
      </c>
      <c r="K18" s="71">
        <f t="shared" si="1"/>
        <v>0</v>
      </c>
      <c r="L18" s="71">
        <f t="shared" si="1"/>
        <v>0</v>
      </c>
      <c r="M18" s="71">
        <f t="shared" si="1"/>
        <v>3407233</v>
      </c>
      <c r="N18" s="71">
        <f t="shared" si="1"/>
        <v>19310397</v>
      </c>
      <c r="O18" s="71">
        <f t="shared" si="1"/>
        <v>11108709</v>
      </c>
      <c r="P18" s="71">
        <f t="shared" si="1"/>
        <v>6913911</v>
      </c>
      <c r="Q18" s="71">
        <f t="shared" si="1"/>
        <v>37333017</v>
      </c>
      <c r="R18" s="71">
        <f t="shared" si="1"/>
        <v>8208524</v>
      </c>
      <c r="S18" s="71">
        <f t="shared" si="1"/>
        <v>0</v>
      </c>
      <c r="T18" s="71">
        <f t="shared" si="1"/>
        <v>0</v>
      </c>
      <c r="U18" s="71">
        <f t="shared" si="1"/>
        <v>8208524</v>
      </c>
      <c r="V18" s="71">
        <f t="shared" si="1"/>
        <v>59965641</v>
      </c>
      <c r="W18" s="71">
        <f t="shared" si="1"/>
        <v>170969431</v>
      </c>
      <c r="X18" s="71">
        <f t="shared" si="1"/>
        <v>-111003790</v>
      </c>
      <c r="Y18" s="66">
        <f>+IF(W18&lt;&gt;0,(X18/W18)*100,0)</f>
        <v>-64.92610366118608</v>
      </c>
      <c r="Z18" s="72">
        <f t="shared" si="1"/>
        <v>170969431</v>
      </c>
    </row>
    <row r="19" spans="1:26" ht="12.75">
      <c r="A19" s="68" t="s">
        <v>42</v>
      </c>
      <c r="B19" s="73">
        <f>+B10-B18</f>
        <v>-38688552</v>
      </c>
      <c r="C19" s="73">
        <f>+C10-C18</f>
        <v>0</v>
      </c>
      <c r="D19" s="74">
        <f aca="true" t="shared" si="2" ref="D19:Z19">+D10-D18</f>
        <v>-37084500</v>
      </c>
      <c r="E19" s="75">
        <f t="shared" si="2"/>
        <v>-8044079</v>
      </c>
      <c r="F19" s="75">
        <f t="shared" si="2"/>
        <v>-364716</v>
      </c>
      <c r="G19" s="75">
        <f t="shared" si="2"/>
        <v>44659</v>
      </c>
      <c r="H19" s="75">
        <f t="shared" si="2"/>
        <v>0</v>
      </c>
      <c r="I19" s="75">
        <f t="shared" si="2"/>
        <v>-320057</v>
      </c>
      <c r="J19" s="75">
        <f t="shared" si="2"/>
        <v>3374497</v>
      </c>
      <c r="K19" s="75">
        <f t="shared" si="2"/>
        <v>0</v>
      </c>
      <c r="L19" s="75">
        <f t="shared" si="2"/>
        <v>0</v>
      </c>
      <c r="M19" s="75">
        <f t="shared" si="2"/>
        <v>3374497</v>
      </c>
      <c r="N19" s="75">
        <f t="shared" si="2"/>
        <v>-10885911</v>
      </c>
      <c r="O19" s="75">
        <f t="shared" si="2"/>
        <v>-3222188</v>
      </c>
      <c r="P19" s="75">
        <f t="shared" si="2"/>
        <v>111401</v>
      </c>
      <c r="Q19" s="75">
        <f t="shared" si="2"/>
        <v>-13996698</v>
      </c>
      <c r="R19" s="75">
        <f t="shared" si="2"/>
        <v>1162534</v>
      </c>
      <c r="S19" s="75">
        <f t="shared" si="2"/>
        <v>0</v>
      </c>
      <c r="T19" s="75">
        <f t="shared" si="2"/>
        <v>0</v>
      </c>
      <c r="U19" s="75">
        <f t="shared" si="2"/>
        <v>1162534</v>
      </c>
      <c r="V19" s="75">
        <f t="shared" si="2"/>
        <v>-9779724</v>
      </c>
      <c r="W19" s="75">
        <f>IF(E10=E18,0,W10-W18)</f>
        <v>-8044079</v>
      </c>
      <c r="X19" s="75">
        <f t="shared" si="2"/>
        <v>-1735645</v>
      </c>
      <c r="Y19" s="76">
        <f>+IF(W19&lt;&gt;0,(X19/W19)*100,0)</f>
        <v>21.576677702941506</v>
      </c>
      <c r="Z19" s="77">
        <f t="shared" si="2"/>
        <v>-8044079</v>
      </c>
    </row>
    <row r="20" spans="1:26" ht="20.25">
      <c r="A20" s="78" t="s">
        <v>43</v>
      </c>
      <c r="B20" s="79">
        <v>17014353</v>
      </c>
      <c r="C20" s="79">
        <v>0</v>
      </c>
      <c r="D20" s="80">
        <v>28405992</v>
      </c>
      <c r="E20" s="81">
        <v>23621000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3035442</v>
      </c>
      <c r="O20" s="81">
        <v>5160228</v>
      </c>
      <c r="P20" s="81">
        <v>6530480</v>
      </c>
      <c r="Q20" s="81">
        <v>14726150</v>
      </c>
      <c r="R20" s="81">
        <v>559926</v>
      </c>
      <c r="S20" s="81">
        <v>0</v>
      </c>
      <c r="T20" s="81">
        <v>0</v>
      </c>
      <c r="U20" s="81">
        <v>559926</v>
      </c>
      <c r="V20" s="81">
        <v>15286076</v>
      </c>
      <c r="W20" s="81">
        <v>23621000</v>
      </c>
      <c r="X20" s="81">
        <v>-8334924</v>
      </c>
      <c r="Y20" s="82">
        <v>-35.29</v>
      </c>
      <c r="Z20" s="83">
        <v>23621000</v>
      </c>
    </row>
    <row r="21" spans="1:26" ht="41.25">
      <c r="A21" s="84" t="s">
        <v>106</v>
      </c>
      <c r="B21" s="85">
        <v>802746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107</v>
      </c>
      <c r="B22" s="91">
        <f>SUM(B19:B21)</f>
        <v>-20871453</v>
      </c>
      <c r="C22" s="91">
        <f>SUM(C19:C21)</f>
        <v>0</v>
      </c>
      <c r="D22" s="92">
        <f aca="true" t="shared" si="3" ref="D22:Z22">SUM(D19:D21)</f>
        <v>-8678508</v>
      </c>
      <c r="E22" s="93">
        <f t="shared" si="3"/>
        <v>15576921</v>
      </c>
      <c r="F22" s="93">
        <f t="shared" si="3"/>
        <v>-364716</v>
      </c>
      <c r="G22" s="93">
        <f t="shared" si="3"/>
        <v>44659</v>
      </c>
      <c r="H22" s="93">
        <f t="shared" si="3"/>
        <v>0</v>
      </c>
      <c r="I22" s="93">
        <f t="shared" si="3"/>
        <v>-320057</v>
      </c>
      <c r="J22" s="93">
        <f t="shared" si="3"/>
        <v>3374497</v>
      </c>
      <c r="K22" s="93">
        <f t="shared" si="3"/>
        <v>0</v>
      </c>
      <c r="L22" s="93">
        <f t="shared" si="3"/>
        <v>0</v>
      </c>
      <c r="M22" s="93">
        <f t="shared" si="3"/>
        <v>3374497</v>
      </c>
      <c r="N22" s="93">
        <f t="shared" si="3"/>
        <v>-7850469</v>
      </c>
      <c r="O22" s="93">
        <f t="shared" si="3"/>
        <v>1938040</v>
      </c>
      <c r="P22" s="93">
        <f t="shared" si="3"/>
        <v>6641881</v>
      </c>
      <c r="Q22" s="93">
        <f t="shared" si="3"/>
        <v>729452</v>
      </c>
      <c r="R22" s="93">
        <f t="shared" si="3"/>
        <v>1722460</v>
      </c>
      <c r="S22" s="93">
        <f t="shared" si="3"/>
        <v>0</v>
      </c>
      <c r="T22" s="93">
        <f t="shared" si="3"/>
        <v>0</v>
      </c>
      <c r="U22" s="93">
        <f t="shared" si="3"/>
        <v>1722460</v>
      </c>
      <c r="V22" s="93">
        <f t="shared" si="3"/>
        <v>5506352</v>
      </c>
      <c r="W22" s="93">
        <f t="shared" si="3"/>
        <v>15576921</v>
      </c>
      <c r="X22" s="93">
        <f t="shared" si="3"/>
        <v>-10070569</v>
      </c>
      <c r="Y22" s="94">
        <f>+IF(W22&lt;&gt;0,(X22/W22)*100,0)</f>
        <v>-64.65057503982976</v>
      </c>
      <c r="Z22" s="95">
        <f t="shared" si="3"/>
        <v>15576921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-20871453</v>
      </c>
      <c r="C24" s="73">
        <f>SUM(C22:C23)</f>
        <v>0</v>
      </c>
      <c r="D24" s="74">
        <f aca="true" t="shared" si="4" ref="D24:Z24">SUM(D22:D23)</f>
        <v>-8678508</v>
      </c>
      <c r="E24" s="75">
        <f t="shared" si="4"/>
        <v>15576921</v>
      </c>
      <c r="F24" s="75">
        <f t="shared" si="4"/>
        <v>-364716</v>
      </c>
      <c r="G24" s="75">
        <f t="shared" si="4"/>
        <v>44659</v>
      </c>
      <c r="H24" s="75">
        <f t="shared" si="4"/>
        <v>0</v>
      </c>
      <c r="I24" s="75">
        <f t="shared" si="4"/>
        <v>-320057</v>
      </c>
      <c r="J24" s="75">
        <f t="shared" si="4"/>
        <v>3374497</v>
      </c>
      <c r="K24" s="75">
        <f t="shared" si="4"/>
        <v>0</v>
      </c>
      <c r="L24" s="75">
        <f t="shared" si="4"/>
        <v>0</v>
      </c>
      <c r="M24" s="75">
        <f t="shared" si="4"/>
        <v>3374497</v>
      </c>
      <c r="N24" s="75">
        <f t="shared" si="4"/>
        <v>-7850469</v>
      </c>
      <c r="O24" s="75">
        <f t="shared" si="4"/>
        <v>1938040</v>
      </c>
      <c r="P24" s="75">
        <f t="shared" si="4"/>
        <v>6641881</v>
      </c>
      <c r="Q24" s="75">
        <f t="shared" si="4"/>
        <v>729452</v>
      </c>
      <c r="R24" s="75">
        <f t="shared" si="4"/>
        <v>1722460</v>
      </c>
      <c r="S24" s="75">
        <f t="shared" si="4"/>
        <v>0</v>
      </c>
      <c r="T24" s="75">
        <f t="shared" si="4"/>
        <v>0</v>
      </c>
      <c r="U24" s="75">
        <f t="shared" si="4"/>
        <v>1722460</v>
      </c>
      <c r="V24" s="75">
        <f t="shared" si="4"/>
        <v>5506352</v>
      </c>
      <c r="W24" s="75">
        <f t="shared" si="4"/>
        <v>15576921</v>
      </c>
      <c r="X24" s="75">
        <f t="shared" si="4"/>
        <v>-10070569</v>
      </c>
      <c r="Y24" s="76">
        <f>+IF(W24&lt;&gt;0,(X24/W24)*100,0)</f>
        <v>-64.65057503982976</v>
      </c>
      <c r="Z24" s="77">
        <f t="shared" si="4"/>
        <v>15576921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108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17299048</v>
      </c>
      <c r="C27" s="21">
        <v>0</v>
      </c>
      <c r="D27" s="103">
        <v>42613200</v>
      </c>
      <c r="E27" s="104">
        <v>23621196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3159455</v>
      </c>
      <c r="O27" s="104">
        <v>1172384</v>
      </c>
      <c r="P27" s="104">
        <v>4803564</v>
      </c>
      <c r="Q27" s="104">
        <v>9135403</v>
      </c>
      <c r="R27" s="104">
        <v>0</v>
      </c>
      <c r="S27" s="104">
        <v>0</v>
      </c>
      <c r="T27" s="104">
        <v>0</v>
      </c>
      <c r="U27" s="104">
        <v>0</v>
      </c>
      <c r="V27" s="104">
        <v>9135403</v>
      </c>
      <c r="W27" s="104">
        <v>23621196</v>
      </c>
      <c r="X27" s="104">
        <v>-14485793</v>
      </c>
      <c r="Y27" s="105">
        <v>-61.33</v>
      </c>
      <c r="Z27" s="106">
        <v>23621196</v>
      </c>
    </row>
    <row r="28" spans="1:26" ht="12.75">
      <c r="A28" s="107" t="s">
        <v>47</v>
      </c>
      <c r="B28" s="18">
        <v>22384183</v>
      </c>
      <c r="C28" s="18">
        <v>0</v>
      </c>
      <c r="D28" s="58">
        <v>23621196</v>
      </c>
      <c r="E28" s="59">
        <v>23621196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3159455</v>
      </c>
      <c r="O28" s="59">
        <v>1172384</v>
      </c>
      <c r="P28" s="59">
        <v>4803564</v>
      </c>
      <c r="Q28" s="59">
        <v>9135403</v>
      </c>
      <c r="R28" s="59">
        <v>0</v>
      </c>
      <c r="S28" s="59">
        <v>0</v>
      </c>
      <c r="T28" s="59">
        <v>0</v>
      </c>
      <c r="U28" s="59">
        <v>0</v>
      </c>
      <c r="V28" s="59">
        <v>9135403</v>
      </c>
      <c r="W28" s="59">
        <v>23621196</v>
      </c>
      <c r="X28" s="59">
        <v>-14485793</v>
      </c>
      <c r="Y28" s="60">
        <v>-61.33</v>
      </c>
      <c r="Z28" s="61">
        <v>23621196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22384183</v>
      </c>
      <c r="C32" s="21">
        <f>SUM(C28:C31)</f>
        <v>0</v>
      </c>
      <c r="D32" s="103">
        <f aca="true" t="shared" si="5" ref="D32:Z32">SUM(D28:D31)</f>
        <v>23621196</v>
      </c>
      <c r="E32" s="104">
        <f t="shared" si="5"/>
        <v>23621196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3159455</v>
      </c>
      <c r="O32" s="104">
        <f t="shared" si="5"/>
        <v>1172384</v>
      </c>
      <c r="P32" s="104">
        <f t="shared" si="5"/>
        <v>4803564</v>
      </c>
      <c r="Q32" s="104">
        <f t="shared" si="5"/>
        <v>9135403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9135403</v>
      </c>
      <c r="W32" s="104">
        <f t="shared" si="5"/>
        <v>23621196</v>
      </c>
      <c r="X32" s="104">
        <f t="shared" si="5"/>
        <v>-14485793</v>
      </c>
      <c r="Y32" s="105">
        <f>+IF(W32&lt;&gt;0,(X32/W32)*100,0)</f>
        <v>-61.32540028879148</v>
      </c>
      <c r="Z32" s="106">
        <f t="shared" si="5"/>
        <v>23621196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115351078</v>
      </c>
      <c r="C35" s="18">
        <v>0</v>
      </c>
      <c r="D35" s="58">
        <v>-51291708</v>
      </c>
      <c r="E35" s="59">
        <v>-8044274</v>
      </c>
      <c r="F35" s="59">
        <v>124553683</v>
      </c>
      <c r="G35" s="59">
        <v>-288157</v>
      </c>
      <c r="H35" s="59">
        <v>0</v>
      </c>
      <c r="I35" s="59">
        <v>124265526</v>
      </c>
      <c r="J35" s="59">
        <v>7724609</v>
      </c>
      <c r="K35" s="59">
        <v>0</v>
      </c>
      <c r="L35" s="59">
        <v>0</v>
      </c>
      <c r="M35" s="59">
        <v>7724609</v>
      </c>
      <c r="N35" s="59">
        <v>2986378</v>
      </c>
      <c r="O35" s="59">
        <v>106497</v>
      </c>
      <c r="P35" s="59">
        <v>-5741137</v>
      </c>
      <c r="Q35" s="59">
        <v>-2648262</v>
      </c>
      <c r="R35" s="59">
        <v>167210</v>
      </c>
      <c r="S35" s="59">
        <v>0</v>
      </c>
      <c r="T35" s="59">
        <v>0</v>
      </c>
      <c r="U35" s="59">
        <v>167210</v>
      </c>
      <c r="V35" s="59">
        <v>129509083</v>
      </c>
      <c r="W35" s="59">
        <v>-8044274</v>
      </c>
      <c r="X35" s="59">
        <v>137553357</v>
      </c>
      <c r="Y35" s="60">
        <v>-1709.95</v>
      </c>
      <c r="Z35" s="61">
        <v>-8044274</v>
      </c>
    </row>
    <row r="36" spans="1:26" ht="12.75">
      <c r="A36" s="57" t="s">
        <v>53</v>
      </c>
      <c r="B36" s="18">
        <v>471321333</v>
      </c>
      <c r="C36" s="18">
        <v>0</v>
      </c>
      <c r="D36" s="58">
        <v>42613200</v>
      </c>
      <c r="E36" s="59">
        <v>23621196</v>
      </c>
      <c r="F36" s="59">
        <v>471321334</v>
      </c>
      <c r="G36" s="59">
        <v>0</v>
      </c>
      <c r="H36" s="59">
        <v>0</v>
      </c>
      <c r="I36" s="59">
        <v>471321334</v>
      </c>
      <c r="J36" s="59">
        <v>0</v>
      </c>
      <c r="K36" s="59">
        <v>0</v>
      </c>
      <c r="L36" s="59">
        <v>0</v>
      </c>
      <c r="M36" s="59">
        <v>0</v>
      </c>
      <c r="N36" s="59">
        <v>3159455</v>
      </c>
      <c r="O36" s="59">
        <v>1172384</v>
      </c>
      <c r="P36" s="59">
        <v>4803564</v>
      </c>
      <c r="Q36" s="59">
        <v>9135403</v>
      </c>
      <c r="R36" s="59">
        <v>0</v>
      </c>
      <c r="S36" s="59">
        <v>0</v>
      </c>
      <c r="T36" s="59">
        <v>0</v>
      </c>
      <c r="U36" s="59">
        <v>0</v>
      </c>
      <c r="V36" s="59">
        <v>480456737</v>
      </c>
      <c r="W36" s="59">
        <v>23621196</v>
      </c>
      <c r="X36" s="59">
        <v>456835541</v>
      </c>
      <c r="Y36" s="60">
        <v>1934.01</v>
      </c>
      <c r="Z36" s="61">
        <v>23621196</v>
      </c>
    </row>
    <row r="37" spans="1:26" ht="12.75">
      <c r="A37" s="57" t="s">
        <v>54</v>
      </c>
      <c r="B37" s="18">
        <v>201973697</v>
      </c>
      <c r="C37" s="18">
        <v>0</v>
      </c>
      <c r="D37" s="58">
        <v>0</v>
      </c>
      <c r="E37" s="59">
        <v>0</v>
      </c>
      <c r="F37" s="59">
        <v>211541020</v>
      </c>
      <c r="G37" s="59">
        <v>-332815</v>
      </c>
      <c r="H37" s="59">
        <v>0</v>
      </c>
      <c r="I37" s="59">
        <v>211208205</v>
      </c>
      <c r="J37" s="59">
        <v>4350114</v>
      </c>
      <c r="K37" s="59">
        <v>0</v>
      </c>
      <c r="L37" s="59">
        <v>0</v>
      </c>
      <c r="M37" s="59">
        <v>4350114</v>
      </c>
      <c r="N37" s="59">
        <v>13996304</v>
      </c>
      <c r="O37" s="59">
        <v>-659165</v>
      </c>
      <c r="P37" s="59">
        <v>-7579456</v>
      </c>
      <c r="Q37" s="59">
        <v>5757683</v>
      </c>
      <c r="R37" s="59">
        <v>-1555261</v>
      </c>
      <c r="S37" s="59">
        <v>0</v>
      </c>
      <c r="T37" s="59">
        <v>0</v>
      </c>
      <c r="U37" s="59">
        <v>-1555261</v>
      </c>
      <c r="V37" s="59">
        <v>219760741</v>
      </c>
      <c r="W37" s="59">
        <v>0</v>
      </c>
      <c r="X37" s="59">
        <v>219760741</v>
      </c>
      <c r="Y37" s="60">
        <v>0</v>
      </c>
      <c r="Z37" s="61">
        <v>0</v>
      </c>
    </row>
    <row r="38" spans="1:26" ht="12.75">
      <c r="A38" s="57" t="s">
        <v>55</v>
      </c>
      <c r="B38" s="18">
        <v>33017844</v>
      </c>
      <c r="C38" s="18">
        <v>0</v>
      </c>
      <c r="D38" s="58">
        <v>0</v>
      </c>
      <c r="E38" s="59">
        <v>0</v>
      </c>
      <c r="F38" s="59">
        <v>33017844</v>
      </c>
      <c r="G38" s="59">
        <v>0</v>
      </c>
      <c r="H38" s="59">
        <v>0</v>
      </c>
      <c r="I38" s="59">
        <v>33017844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33017844</v>
      </c>
      <c r="W38" s="59">
        <v>0</v>
      </c>
      <c r="X38" s="59">
        <v>33017844</v>
      </c>
      <c r="Y38" s="60">
        <v>0</v>
      </c>
      <c r="Z38" s="61">
        <v>0</v>
      </c>
    </row>
    <row r="39" spans="1:26" ht="12.75">
      <c r="A39" s="57" t="s">
        <v>56</v>
      </c>
      <c r="B39" s="18">
        <v>372552309</v>
      </c>
      <c r="C39" s="18">
        <v>0</v>
      </c>
      <c r="D39" s="58">
        <v>0</v>
      </c>
      <c r="E39" s="59">
        <v>15576920</v>
      </c>
      <c r="F39" s="59">
        <v>351680867</v>
      </c>
      <c r="G39" s="59">
        <v>0</v>
      </c>
      <c r="H39" s="59">
        <v>0</v>
      </c>
      <c r="I39" s="59">
        <v>351680867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351680867</v>
      </c>
      <c r="W39" s="59">
        <v>15576920</v>
      </c>
      <c r="X39" s="59">
        <v>336103947</v>
      </c>
      <c r="Y39" s="60">
        <v>2157.7</v>
      </c>
      <c r="Z39" s="61">
        <v>15576920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-24323539</v>
      </c>
      <c r="C42" s="18">
        <v>0</v>
      </c>
      <c r="D42" s="58">
        <v>-34199724</v>
      </c>
      <c r="E42" s="59">
        <v>-25211645</v>
      </c>
      <c r="F42" s="59">
        <v>-7853552</v>
      </c>
      <c r="G42" s="59">
        <v>393037</v>
      </c>
      <c r="H42" s="59">
        <v>0</v>
      </c>
      <c r="I42" s="59">
        <v>-7460515</v>
      </c>
      <c r="J42" s="59">
        <v>323396</v>
      </c>
      <c r="K42" s="59">
        <v>0</v>
      </c>
      <c r="L42" s="59">
        <v>0</v>
      </c>
      <c r="M42" s="59">
        <v>323396</v>
      </c>
      <c r="N42" s="59">
        <v>-13453158</v>
      </c>
      <c r="O42" s="59">
        <v>-2532818</v>
      </c>
      <c r="P42" s="59">
        <v>-1573159</v>
      </c>
      <c r="Q42" s="59">
        <v>-17559135</v>
      </c>
      <c r="R42" s="59">
        <v>-3054404</v>
      </c>
      <c r="S42" s="59">
        <v>0</v>
      </c>
      <c r="T42" s="59">
        <v>0</v>
      </c>
      <c r="U42" s="59">
        <v>-3054404</v>
      </c>
      <c r="V42" s="59">
        <v>-27750658</v>
      </c>
      <c r="W42" s="59">
        <v>-25211645</v>
      </c>
      <c r="X42" s="59">
        <v>-2539013</v>
      </c>
      <c r="Y42" s="60">
        <v>10.07</v>
      </c>
      <c r="Z42" s="61">
        <v>-25211645</v>
      </c>
    </row>
    <row r="43" spans="1:26" ht="12.75">
      <c r="A43" s="57" t="s">
        <v>59</v>
      </c>
      <c r="B43" s="18">
        <v>880</v>
      </c>
      <c r="C43" s="18">
        <v>0</v>
      </c>
      <c r="D43" s="58">
        <v>-42613200</v>
      </c>
      <c r="E43" s="59">
        <v>-23621196</v>
      </c>
      <c r="F43" s="59">
        <v>75333</v>
      </c>
      <c r="G43" s="59">
        <v>13000</v>
      </c>
      <c r="H43" s="59">
        <v>0</v>
      </c>
      <c r="I43" s="59">
        <v>88333</v>
      </c>
      <c r="J43" s="59">
        <v>39800</v>
      </c>
      <c r="K43" s="59">
        <v>0</v>
      </c>
      <c r="L43" s="59">
        <v>0</v>
      </c>
      <c r="M43" s="59">
        <v>39800</v>
      </c>
      <c r="N43" s="59">
        <v>-671777</v>
      </c>
      <c r="O43" s="59">
        <v>-4658027</v>
      </c>
      <c r="P43" s="59">
        <v>-308699</v>
      </c>
      <c r="Q43" s="59">
        <v>-5638503</v>
      </c>
      <c r="R43" s="59">
        <v>-5458600</v>
      </c>
      <c r="S43" s="59">
        <v>0</v>
      </c>
      <c r="T43" s="59">
        <v>0</v>
      </c>
      <c r="U43" s="59">
        <v>-5458600</v>
      </c>
      <c r="V43" s="59">
        <v>-10968970</v>
      </c>
      <c r="W43" s="59">
        <v>-23621196</v>
      </c>
      <c r="X43" s="59">
        <v>12652226</v>
      </c>
      <c r="Y43" s="60">
        <v>-53.56</v>
      </c>
      <c r="Z43" s="61">
        <v>-23621196</v>
      </c>
    </row>
    <row r="44" spans="1:26" ht="12.75">
      <c r="A44" s="57" t="s">
        <v>60</v>
      </c>
      <c r="B44" s="18">
        <v>2859657</v>
      </c>
      <c r="C44" s="18">
        <v>0</v>
      </c>
      <c r="D44" s="58">
        <v>-2605326</v>
      </c>
      <c r="E44" s="59">
        <v>-2605326</v>
      </c>
      <c r="F44" s="59">
        <v>2609102</v>
      </c>
      <c r="G44" s="59">
        <v>-2609102</v>
      </c>
      <c r="H44" s="59">
        <v>0</v>
      </c>
      <c r="I44" s="59">
        <v>0</v>
      </c>
      <c r="J44" s="59">
        <v>-1000</v>
      </c>
      <c r="K44" s="59">
        <v>1000</v>
      </c>
      <c r="L44" s="59">
        <v>0</v>
      </c>
      <c r="M44" s="59">
        <v>0</v>
      </c>
      <c r="N44" s="59">
        <v>40777</v>
      </c>
      <c r="O44" s="59">
        <v>-40777</v>
      </c>
      <c r="P44" s="59">
        <v>0</v>
      </c>
      <c r="Q44" s="59">
        <v>0</v>
      </c>
      <c r="R44" s="59">
        <v>18903</v>
      </c>
      <c r="S44" s="59">
        <v>-18903</v>
      </c>
      <c r="T44" s="59">
        <v>0</v>
      </c>
      <c r="U44" s="59">
        <v>0</v>
      </c>
      <c r="V44" s="59">
        <v>0</v>
      </c>
      <c r="W44" s="59">
        <v>-2605326</v>
      </c>
      <c r="X44" s="59">
        <v>2605326</v>
      </c>
      <c r="Y44" s="60">
        <v>-100</v>
      </c>
      <c r="Z44" s="61">
        <v>-2605326</v>
      </c>
    </row>
    <row r="45" spans="1:26" ht="12.75">
      <c r="A45" s="68" t="s">
        <v>61</v>
      </c>
      <c r="B45" s="21">
        <v>-11170556</v>
      </c>
      <c r="C45" s="21">
        <v>0</v>
      </c>
      <c r="D45" s="103">
        <v>-79418250</v>
      </c>
      <c r="E45" s="104">
        <v>-51438167</v>
      </c>
      <c r="F45" s="104">
        <v>-5497026</v>
      </c>
      <c r="G45" s="104">
        <f>+F45+G42+G43+G44+G83</f>
        <v>-7700091</v>
      </c>
      <c r="H45" s="104">
        <f>+G45+H42+H43+H44+H83</f>
        <v>-7700091</v>
      </c>
      <c r="I45" s="104">
        <f>+H45</f>
        <v>-7700091</v>
      </c>
      <c r="J45" s="104">
        <f>+H45+J42+J43+J44+J83</f>
        <v>-7337895</v>
      </c>
      <c r="K45" s="104">
        <f>+J45+K42+K43+K44+K83</f>
        <v>-7336895</v>
      </c>
      <c r="L45" s="104">
        <f>+K45+L42+L43+L44+L83</f>
        <v>-7336895</v>
      </c>
      <c r="M45" s="104">
        <f>+L45</f>
        <v>-7336895</v>
      </c>
      <c r="N45" s="104">
        <f>+L45+N42+N43+N44+N83</f>
        <v>-21421053</v>
      </c>
      <c r="O45" s="104">
        <f>+N45+O42+O43+O44+O83</f>
        <v>-28652675</v>
      </c>
      <c r="P45" s="104">
        <f>+O45+P42+P43+P44+P83</f>
        <v>-30534533</v>
      </c>
      <c r="Q45" s="104">
        <f>+P45</f>
        <v>-30534533</v>
      </c>
      <c r="R45" s="104">
        <f>+P45+R42+R43+R44+R83</f>
        <v>-39028634</v>
      </c>
      <c r="S45" s="104">
        <f>+R45+S42+S43+S44+S83</f>
        <v>-39047537</v>
      </c>
      <c r="T45" s="104">
        <f>+S45+T42+T43+T44+T83</f>
        <v>-39047537</v>
      </c>
      <c r="U45" s="104">
        <f>+T45</f>
        <v>-39047537</v>
      </c>
      <c r="V45" s="104">
        <f>+U45</f>
        <v>-39047537</v>
      </c>
      <c r="W45" s="104">
        <f>+W83+W42+W43+W44</f>
        <v>-51438167</v>
      </c>
      <c r="X45" s="104">
        <f>+V45-W45</f>
        <v>12390630</v>
      </c>
      <c r="Y45" s="105">
        <f>+IF(W45&lt;&gt;0,+(X45/W45)*100,0)</f>
        <v>-24.08839724012716</v>
      </c>
      <c r="Z45" s="106">
        <v>-51438167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109</v>
      </c>
      <c r="B47" s="119" t="s">
        <v>95</v>
      </c>
      <c r="C47" s="119"/>
      <c r="D47" s="120" t="s">
        <v>96</v>
      </c>
      <c r="E47" s="121" t="s">
        <v>97</v>
      </c>
      <c r="F47" s="122"/>
      <c r="G47" s="122"/>
      <c r="H47" s="122"/>
      <c r="I47" s="123" t="s">
        <v>98</v>
      </c>
      <c r="J47" s="122"/>
      <c r="K47" s="122"/>
      <c r="L47" s="122"/>
      <c r="M47" s="123" t="s">
        <v>99</v>
      </c>
      <c r="N47" s="124"/>
      <c r="O47" s="124"/>
      <c r="P47" s="124"/>
      <c r="Q47" s="123" t="s">
        <v>100</v>
      </c>
      <c r="R47" s="124"/>
      <c r="S47" s="124"/>
      <c r="T47" s="124"/>
      <c r="U47" s="123" t="s">
        <v>101</v>
      </c>
      <c r="V47" s="123" t="s">
        <v>102</v>
      </c>
      <c r="W47" s="123" t="s">
        <v>103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110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57.05140508854921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5.062679119420674</v>
      </c>
      <c r="G59" s="10">
        <f t="shared" si="7"/>
        <v>0</v>
      </c>
      <c r="H59" s="10">
        <f t="shared" si="7"/>
        <v>0</v>
      </c>
      <c r="I59" s="10">
        <f t="shared" si="7"/>
        <v>6.476117893541124</v>
      </c>
      <c r="J59" s="10">
        <f t="shared" si="7"/>
        <v>78.74077015975425</v>
      </c>
      <c r="K59" s="10">
        <f t="shared" si="7"/>
        <v>0</v>
      </c>
      <c r="L59" s="10">
        <f t="shared" si="7"/>
        <v>0</v>
      </c>
      <c r="M59" s="10">
        <f t="shared" si="7"/>
        <v>78.74077015975425</v>
      </c>
      <c r="N59" s="10">
        <f t="shared" si="7"/>
        <v>104.27200099424259</v>
      </c>
      <c r="O59" s="10">
        <f t="shared" si="7"/>
        <v>112.04884216669232</v>
      </c>
      <c r="P59" s="10">
        <f t="shared" si="7"/>
        <v>135.61847021730145</v>
      </c>
      <c r="Q59" s="10">
        <f t="shared" si="7"/>
        <v>117.31310445941212</v>
      </c>
      <c r="R59" s="10">
        <f t="shared" si="7"/>
        <v>62.271871310427926</v>
      </c>
      <c r="S59" s="10">
        <f t="shared" si="7"/>
        <v>0</v>
      </c>
      <c r="T59" s="10">
        <f t="shared" si="7"/>
        <v>0</v>
      </c>
      <c r="U59" s="10">
        <f t="shared" si="7"/>
        <v>62.271871310427926</v>
      </c>
      <c r="V59" s="10">
        <f t="shared" si="7"/>
        <v>38.63110232544541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123.8422168098956</v>
      </c>
      <c r="C61" s="12">
        <f t="shared" si="7"/>
        <v>0</v>
      </c>
      <c r="D61" s="3">
        <f t="shared" si="7"/>
        <v>0</v>
      </c>
      <c r="E61" s="13">
        <f t="shared" si="7"/>
        <v>0.05097661975669915</v>
      </c>
      <c r="F61" s="13">
        <f t="shared" si="7"/>
        <v>205.60596638337043</v>
      </c>
      <c r="G61" s="13">
        <f t="shared" si="7"/>
        <v>3843.554798409994</v>
      </c>
      <c r="H61" s="13">
        <f t="shared" si="7"/>
        <v>0</v>
      </c>
      <c r="I61" s="13">
        <f t="shared" si="7"/>
        <v>219.8295767393119</v>
      </c>
      <c r="J61" s="13">
        <f t="shared" si="7"/>
        <v>99.64126127718262</v>
      </c>
      <c r="K61" s="13">
        <f t="shared" si="7"/>
        <v>0</v>
      </c>
      <c r="L61" s="13">
        <f t="shared" si="7"/>
        <v>0</v>
      </c>
      <c r="M61" s="13">
        <f t="shared" si="7"/>
        <v>99.64126127718262</v>
      </c>
      <c r="N61" s="13">
        <f t="shared" si="7"/>
        <v>105.86596996121031</v>
      </c>
      <c r="O61" s="13">
        <f t="shared" si="7"/>
        <v>179.94288496933783</v>
      </c>
      <c r="P61" s="13">
        <f t="shared" si="7"/>
        <v>198.63990863152108</v>
      </c>
      <c r="Q61" s="13">
        <f t="shared" si="7"/>
        <v>153.3643337358871</v>
      </c>
      <c r="R61" s="13">
        <f t="shared" si="7"/>
        <v>88.61280367601684</v>
      </c>
      <c r="S61" s="13">
        <f t="shared" si="7"/>
        <v>0</v>
      </c>
      <c r="T61" s="13">
        <f t="shared" si="7"/>
        <v>0</v>
      </c>
      <c r="U61" s="13">
        <f t="shared" si="7"/>
        <v>88.61280367601684</v>
      </c>
      <c r="V61" s="13">
        <f t="shared" si="7"/>
        <v>129.5047548764817</v>
      </c>
      <c r="W61" s="13">
        <f t="shared" si="7"/>
        <v>0.05097661975669915</v>
      </c>
      <c r="X61" s="13">
        <f t="shared" si="7"/>
        <v>0</v>
      </c>
      <c r="Y61" s="13">
        <f t="shared" si="7"/>
        <v>0</v>
      </c>
      <c r="Z61" s="14">
        <f t="shared" si="7"/>
        <v>0.05097661975669915</v>
      </c>
    </row>
    <row r="62" spans="1:26" ht="12.75">
      <c r="A62" s="38" t="s">
        <v>67</v>
      </c>
      <c r="B62" s="12">
        <f t="shared" si="7"/>
        <v>36.07103206662469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32.2735238633869</v>
      </c>
      <c r="G62" s="13">
        <f t="shared" si="7"/>
        <v>0</v>
      </c>
      <c r="H62" s="13">
        <f t="shared" si="7"/>
        <v>0</v>
      </c>
      <c r="I62" s="13">
        <f t="shared" si="7"/>
        <v>40.362183219910776</v>
      </c>
      <c r="J62" s="13">
        <f t="shared" si="7"/>
        <v>10.402503249364306</v>
      </c>
      <c r="K62" s="13">
        <f t="shared" si="7"/>
        <v>0</v>
      </c>
      <c r="L62" s="13">
        <f t="shared" si="7"/>
        <v>0</v>
      </c>
      <c r="M62" s="13">
        <f t="shared" si="7"/>
        <v>10.402503249364306</v>
      </c>
      <c r="N62" s="13">
        <f t="shared" si="7"/>
        <v>26.45478808276825</v>
      </c>
      <c r="O62" s="13">
        <f t="shared" si="7"/>
        <v>57.72288537510596</v>
      </c>
      <c r="P62" s="13">
        <f t="shared" si="7"/>
        <v>37.805613810234654</v>
      </c>
      <c r="Q62" s="13">
        <f t="shared" si="7"/>
        <v>40.700460956601994</v>
      </c>
      <c r="R62" s="13">
        <f t="shared" si="7"/>
        <v>24.532422462450544</v>
      </c>
      <c r="S62" s="13">
        <f t="shared" si="7"/>
        <v>0</v>
      </c>
      <c r="T62" s="13">
        <f t="shared" si="7"/>
        <v>0</v>
      </c>
      <c r="U62" s="13">
        <f t="shared" si="7"/>
        <v>24.532422462450544</v>
      </c>
      <c r="V62" s="13">
        <f t="shared" si="7"/>
        <v>29.54376380580187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22.027862848399593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9.513209354155949</v>
      </c>
      <c r="G63" s="13">
        <f t="shared" si="7"/>
        <v>31090.532544378697</v>
      </c>
      <c r="H63" s="13">
        <f t="shared" si="7"/>
        <v>0</v>
      </c>
      <c r="I63" s="13">
        <f t="shared" si="7"/>
        <v>14.187708186681213</v>
      </c>
      <c r="J63" s="13">
        <f t="shared" si="7"/>
        <v>13.744339100265805</v>
      </c>
      <c r="K63" s="13">
        <f t="shared" si="7"/>
        <v>0</v>
      </c>
      <c r="L63" s="13">
        <f t="shared" si="7"/>
        <v>0</v>
      </c>
      <c r="M63" s="13">
        <f t="shared" si="7"/>
        <v>13.744339100265805</v>
      </c>
      <c r="N63" s="13">
        <f t="shared" si="7"/>
        <v>14.883263968703822</v>
      </c>
      <c r="O63" s="13">
        <f t="shared" si="7"/>
        <v>29.101405280715735</v>
      </c>
      <c r="P63" s="13">
        <f t="shared" si="7"/>
        <v>28.93149662712628</v>
      </c>
      <c r="Q63" s="13">
        <f t="shared" si="7"/>
        <v>23.951505469113243</v>
      </c>
      <c r="R63" s="13">
        <f t="shared" si="7"/>
        <v>12.522299119349789</v>
      </c>
      <c r="S63" s="13">
        <f t="shared" si="7"/>
        <v>0</v>
      </c>
      <c r="T63" s="13">
        <f t="shared" si="7"/>
        <v>0</v>
      </c>
      <c r="U63" s="13">
        <f t="shared" si="7"/>
        <v>12.522299119349789</v>
      </c>
      <c r="V63" s="13">
        <f t="shared" si="7"/>
        <v>18.582218064479626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19.891752731966587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9.658443863879958</v>
      </c>
      <c r="G64" s="13">
        <f t="shared" si="7"/>
        <v>0</v>
      </c>
      <c r="H64" s="13">
        <f t="shared" si="7"/>
        <v>0</v>
      </c>
      <c r="I64" s="13">
        <f t="shared" si="7"/>
        <v>13.951132100750268</v>
      </c>
      <c r="J64" s="13">
        <f t="shared" si="7"/>
        <v>12.693534828226257</v>
      </c>
      <c r="K64" s="13">
        <f t="shared" si="7"/>
        <v>0</v>
      </c>
      <c r="L64" s="13">
        <f t="shared" si="7"/>
        <v>0</v>
      </c>
      <c r="M64" s="13">
        <f t="shared" si="7"/>
        <v>12.693534828226257</v>
      </c>
      <c r="N64" s="13">
        <f t="shared" si="7"/>
        <v>13.680372837709232</v>
      </c>
      <c r="O64" s="13">
        <f t="shared" si="7"/>
        <v>25.811553591215482</v>
      </c>
      <c r="P64" s="13">
        <f t="shared" si="7"/>
        <v>23.22988958747714</v>
      </c>
      <c r="Q64" s="13">
        <f t="shared" si="7"/>
        <v>20.649251947541263</v>
      </c>
      <c r="R64" s="13">
        <f t="shared" si="7"/>
        <v>12.188169385401219</v>
      </c>
      <c r="S64" s="13">
        <f t="shared" si="7"/>
        <v>0</v>
      </c>
      <c r="T64" s="13">
        <f t="shared" si="7"/>
        <v>0</v>
      </c>
      <c r="U64" s="13">
        <f t="shared" si="7"/>
        <v>12.188169385401219</v>
      </c>
      <c r="V64" s="13">
        <f t="shared" si="7"/>
        <v>16.71657331207406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0.9067489335525696</v>
      </c>
      <c r="C66" s="15">
        <f t="shared" si="7"/>
        <v>0</v>
      </c>
      <c r="D66" s="4">
        <f t="shared" si="7"/>
        <v>101.01356186258117</v>
      </c>
      <c r="E66" s="16">
        <f t="shared" si="7"/>
        <v>101.01356186258117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0.016491799324650263</v>
      </c>
      <c r="W66" s="16">
        <f t="shared" si="7"/>
        <v>101.01356186258117</v>
      </c>
      <c r="X66" s="16">
        <f t="shared" si="7"/>
        <v>0</v>
      </c>
      <c r="Y66" s="16">
        <f t="shared" si="7"/>
        <v>0</v>
      </c>
      <c r="Z66" s="17">
        <f t="shared" si="7"/>
        <v>101.01356186258117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14301483</v>
      </c>
      <c r="C68" s="18">
        <v>0</v>
      </c>
      <c r="D68" s="19">
        <v>18125124</v>
      </c>
      <c r="E68" s="20">
        <v>18125124</v>
      </c>
      <c r="F68" s="20">
        <v>6901820</v>
      </c>
      <c r="G68" s="20">
        <v>0</v>
      </c>
      <c r="H68" s="20">
        <v>0</v>
      </c>
      <c r="I68" s="20">
        <v>6901820</v>
      </c>
      <c r="J68" s="20">
        <v>740262</v>
      </c>
      <c r="K68" s="20">
        <v>0</v>
      </c>
      <c r="L68" s="20">
        <v>0</v>
      </c>
      <c r="M68" s="20">
        <v>740262</v>
      </c>
      <c r="N68" s="20">
        <v>740262</v>
      </c>
      <c r="O68" s="20">
        <v>740262</v>
      </c>
      <c r="P68" s="20">
        <v>740262</v>
      </c>
      <c r="Q68" s="20">
        <v>2220786</v>
      </c>
      <c r="R68" s="20">
        <v>740262</v>
      </c>
      <c r="S68" s="20">
        <v>0</v>
      </c>
      <c r="T68" s="20">
        <v>0</v>
      </c>
      <c r="U68" s="20">
        <v>740262</v>
      </c>
      <c r="V68" s="20">
        <v>10603130</v>
      </c>
      <c r="W68" s="20">
        <v>18125124</v>
      </c>
      <c r="X68" s="20">
        <v>0</v>
      </c>
      <c r="Y68" s="19">
        <v>0</v>
      </c>
      <c r="Z68" s="22">
        <v>18125124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23152910</v>
      </c>
      <c r="C70" s="18">
        <v>0</v>
      </c>
      <c r="D70" s="19">
        <v>28887648</v>
      </c>
      <c r="E70" s="20">
        <v>29042726</v>
      </c>
      <c r="F70" s="20">
        <v>897294</v>
      </c>
      <c r="G70" s="20">
        <v>3522</v>
      </c>
      <c r="H70" s="20">
        <v>0</v>
      </c>
      <c r="I70" s="20">
        <v>900816</v>
      </c>
      <c r="J70" s="20">
        <v>2308644</v>
      </c>
      <c r="K70" s="20">
        <v>0</v>
      </c>
      <c r="L70" s="20">
        <v>0</v>
      </c>
      <c r="M70" s="20">
        <v>2308644</v>
      </c>
      <c r="N70" s="20">
        <v>2487517</v>
      </c>
      <c r="O70" s="20">
        <v>1817385</v>
      </c>
      <c r="P70" s="20">
        <v>1542764</v>
      </c>
      <c r="Q70" s="20">
        <v>5847666</v>
      </c>
      <c r="R70" s="20">
        <v>3715761</v>
      </c>
      <c r="S70" s="20">
        <v>0</v>
      </c>
      <c r="T70" s="20">
        <v>0</v>
      </c>
      <c r="U70" s="20">
        <v>3715761</v>
      </c>
      <c r="V70" s="20">
        <v>12772887</v>
      </c>
      <c r="W70" s="20">
        <v>29042726</v>
      </c>
      <c r="X70" s="20">
        <v>0</v>
      </c>
      <c r="Y70" s="19">
        <v>0</v>
      </c>
      <c r="Z70" s="22">
        <v>29042726</v>
      </c>
    </row>
    <row r="71" spans="1:26" ht="12.75" hidden="1">
      <c r="A71" s="38" t="s">
        <v>67</v>
      </c>
      <c r="B71" s="18">
        <v>7409386</v>
      </c>
      <c r="C71" s="18">
        <v>0</v>
      </c>
      <c r="D71" s="19">
        <v>9911412</v>
      </c>
      <c r="E71" s="20">
        <v>9926217</v>
      </c>
      <c r="F71" s="20">
        <v>537518</v>
      </c>
      <c r="G71" s="20">
        <v>0</v>
      </c>
      <c r="H71" s="20">
        <v>0</v>
      </c>
      <c r="I71" s="20">
        <v>537518</v>
      </c>
      <c r="J71" s="20">
        <v>1674943</v>
      </c>
      <c r="K71" s="20">
        <v>0</v>
      </c>
      <c r="L71" s="20">
        <v>0</v>
      </c>
      <c r="M71" s="20">
        <v>1674943</v>
      </c>
      <c r="N71" s="20">
        <v>905613</v>
      </c>
      <c r="O71" s="20">
        <v>916581</v>
      </c>
      <c r="P71" s="20">
        <v>933163</v>
      </c>
      <c r="Q71" s="20">
        <v>2755357</v>
      </c>
      <c r="R71" s="20">
        <v>897017</v>
      </c>
      <c r="S71" s="20">
        <v>0</v>
      </c>
      <c r="T71" s="20">
        <v>0</v>
      </c>
      <c r="U71" s="20">
        <v>897017</v>
      </c>
      <c r="V71" s="20">
        <v>5864835</v>
      </c>
      <c r="W71" s="20">
        <v>9926217</v>
      </c>
      <c r="X71" s="20">
        <v>0</v>
      </c>
      <c r="Y71" s="19">
        <v>0</v>
      </c>
      <c r="Z71" s="22">
        <v>9926217</v>
      </c>
    </row>
    <row r="72" spans="1:26" ht="12.75" hidden="1">
      <c r="A72" s="38" t="s">
        <v>68</v>
      </c>
      <c r="B72" s="18">
        <v>10417815</v>
      </c>
      <c r="C72" s="18">
        <v>0</v>
      </c>
      <c r="D72" s="19">
        <v>13438020</v>
      </c>
      <c r="E72" s="20">
        <v>13438020</v>
      </c>
      <c r="F72" s="20">
        <v>1123522</v>
      </c>
      <c r="G72" s="20">
        <v>169</v>
      </c>
      <c r="H72" s="20">
        <v>0</v>
      </c>
      <c r="I72" s="20">
        <v>1123691</v>
      </c>
      <c r="J72" s="20">
        <v>1121509</v>
      </c>
      <c r="K72" s="20">
        <v>0</v>
      </c>
      <c r="L72" s="20">
        <v>0</v>
      </c>
      <c r="M72" s="20">
        <v>1121509</v>
      </c>
      <c r="N72" s="20">
        <v>1120648</v>
      </c>
      <c r="O72" s="20">
        <v>998804</v>
      </c>
      <c r="P72" s="20">
        <v>1007746</v>
      </c>
      <c r="Q72" s="20">
        <v>3127198</v>
      </c>
      <c r="R72" s="20">
        <v>1060580</v>
      </c>
      <c r="S72" s="20">
        <v>0</v>
      </c>
      <c r="T72" s="20">
        <v>0</v>
      </c>
      <c r="U72" s="20">
        <v>1060580</v>
      </c>
      <c r="V72" s="20">
        <v>6432978</v>
      </c>
      <c r="W72" s="20">
        <v>13438020</v>
      </c>
      <c r="X72" s="20">
        <v>0</v>
      </c>
      <c r="Y72" s="19">
        <v>0</v>
      </c>
      <c r="Z72" s="22">
        <v>13438020</v>
      </c>
    </row>
    <row r="73" spans="1:26" ht="12.75" hidden="1">
      <c r="A73" s="38" t="s">
        <v>69</v>
      </c>
      <c r="B73" s="18">
        <v>6699661</v>
      </c>
      <c r="C73" s="18">
        <v>0</v>
      </c>
      <c r="D73" s="19">
        <v>8597916</v>
      </c>
      <c r="E73" s="20">
        <v>8597916</v>
      </c>
      <c r="F73" s="20">
        <v>716544</v>
      </c>
      <c r="G73" s="20">
        <v>0</v>
      </c>
      <c r="H73" s="20">
        <v>0</v>
      </c>
      <c r="I73" s="20">
        <v>716544</v>
      </c>
      <c r="J73" s="20">
        <v>714923</v>
      </c>
      <c r="K73" s="20">
        <v>0</v>
      </c>
      <c r="L73" s="20">
        <v>0</v>
      </c>
      <c r="M73" s="20">
        <v>714923</v>
      </c>
      <c r="N73" s="20">
        <v>714520</v>
      </c>
      <c r="O73" s="20">
        <v>639853</v>
      </c>
      <c r="P73" s="20">
        <v>649564</v>
      </c>
      <c r="Q73" s="20">
        <v>2003937</v>
      </c>
      <c r="R73" s="20">
        <v>667590</v>
      </c>
      <c r="S73" s="20">
        <v>0</v>
      </c>
      <c r="T73" s="20">
        <v>0</v>
      </c>
      <c r="U73" s="20">
        <v>667590</v>
      </c>
      <c r="V73" s="20">
        <v>4102994</v>
      </c>
      <c r="W73" s="20">
        <v>8597916</v>
      </c>
      <c r="X73" s="20">
        <v>0</v>
      </c>
      <c r="Y73" s="19">
        <v>0</v>
      </c>
      <c r="Z73" s="22">
        <v>8597916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10563343</v>
      </c>
      <c r="C75" s="27">
        <v>0</v>
      </c>
      <c r="D75" s="28">
        <v>12745152</v>
      </c>
      <c r="E75" s="29">
        <v>12745152</v>
      </c>
      <c r="F75" s="29">
        <v>0</v>
      </c>
      <c r="G75" s="29">
        <v>0</v>
      </c>
      <c r="H75" s="29">
        <v>0</v>
      </c>
      <c r="I75" s="29">
        <v>0</v>
      </c>
      <c r="J75" s="29">
        <v>13793</v>
      </c>
      <c r="K75" s="29">
        <v>0</v>
      </c>
      <c r="L75" s="29">
        <v>0</v>
      </c>
      <c r="M75" s="29">
        <v>13793</v>
      </c>
      <c r="N75" s="29">
        <v>1621320</v>
      </c>
      <c r="O75" s="29">
        <v>1630487</v>
      </c>
      <c r="P75" s="29">
        <v>1671424</v>
      </c>
      <c r="Q75" s="29">
        <v>4923231</v>
      </c>
      <c r="R75" s="29">
        <v>1696576</v>
      </c>
      <c r="S75" s="29">
        <v>0</v>
      </c>
      <c r="T75" s="29">
        <v>0</v>
      </c>
      <c r="U75" s="29">
        <v>1696576</v>
      </c>
      <c r="V75" s="29">
        <v>6633600</v>
      </c>
      <c r="W75" s="29">
        <v>12745152</v>
      </c>
      <c r="X75" s="29">
        <v>0</v>
      </c>
      <c r="Y75" s="28">
        <v>0</v>
      </c>
      <c r="Z75" s="30">
        <v>12745152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8159197</v>
      </c>
      <c r="C77" s="18">
        <v>0</v>
      </c>
      <c r="D77" s="19">
        <v>0</v>
      </c>
      <c r="E77" s="20">
        <v>0</v>
      </c>
      <c r="F77" s="20">
        <v>349417</v>
      </c>
      <c r="G77" s="20">
        <v>97553</v>
      </c>
      <c r="H77" s="20">
        <v>0</v>
      </c>
      <c r="I77" s="20">
        <v>446970</v>
      </c>
      <c r="J77" s="20">
        <v>582888</v>
      </c>
      <c r="K77" s="20">
        <v>0</v>
      </c>
      <c r="L77" s="20">
        <v>0</v>
      </c>
      <c r="M77" s="20">
        <v>582888</v>
      </c>
      <c r="N77" s="20">
        <v>771886</v>
      </c>
      <c r="O77" s="20">
        <v>829455</v>
      </c>
      <c r="P77" s="20">
        <v>1003932</v>
      </c>
      <c r="Q77" s="20">
        <v>2605273</v>
      </c>
      <c r="R77" s="20">
        <v>460975</v>
      </c>
      <c r="S77" s="20">
        <v>0</v>
      </c>
      <c r="T77" s="20">
        <v>0</v>
      </c>
      <c r="U77" s="20">
        <v>460975</v>
      </c>
      <c r="V77" s="20">
        <v>4096106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28673077</v>
      </c>
      <c r="C79" s="18">
        <v>0</v>
      </c>
      <c r="D79" s="19">
        <v>0</v>
      </c>
      <c r="E79" s="20">
        <v>14805</v>
      </c>
      <c r="F79" s="20">
        <v>1844890</v>
      </c>
      <c r="G79" s="20">
        <v>135370</v>
      </c>
      <c r="H79" s="20">
        <v>0</v>
      </c>
      <c r="I79" s="20">
        <v>1980260</v>
      </c>
      <c r="J79" s="20">
        <v>2300362</v>
      </c>
      <c r="K79" s="20">
        <v>0</v>
      </c>
      <c r="L79" s="20">
        <v>0</v>
      </c>
      <c r="M79" s="20">
        <v>2300362</v>
      </c>
      <c r="N79" s="20">
        <v>2633434</v>
      </c>
      <c r="O79" s="20">
        <v>3270255</v>
      </c>
      <c r="P79" s="20">
        <v>3064545</v>
      </c>
      <c r="Q79" s="20">
        <v>8968234</v>
      </c>
      <c r="R79" s="20">
        <v>3292640</v>
      </c>
      <c r="S79" s="20">
        <v>0</v>
      </c>
      <c r="T79" s="20">
        <v>0</v>
      </c>
      <c r="U79" s="20">
        <v>3292640</v>
      </c>
      <c r="V79" s="20">
        <v>16541496</v>
      </c>
      <c r="W79" s="20">
        <v>14805</v>
      </c>
      <c r="X79" s="20">
        <v>0</v>
      </c>
      <c r="Y79" s="19">
        <v>0</v>
      </c>
      <c r="Z79" s="22">
        <v>14805</v>
      </c>
    </row>
    <row r="80" spans="1:26" ht="12.75" hidden="1">
      <c r="A80" s="38" t="s">
        <v>67</v>
      </c>
      <c r="B80" s="18">
        <v>2672642</v>
      </c>
      <c r="C80" s="18">
        <v>0</v>
      </c>
      <c r="D80" s="19">
        <v>0</v>
      </c>
      <c r="E80" s="20">
        <v>0</v>
      </c>
      <c r="F80" s="20">
        <v>173476</v>
      </c>
      <c r="G80" s="20">
        <v>43478</v>
      </c>
      <c r="H80" s="20">
        <v>0</v>
      </c>
      <c r="I80" s="20">
        <v>216954</v>
      </c>
      <c r="J80" s="20">
        <v>174236</v>
      </c>
      <c r="K80" s="20">
        <v>0</v>
      </c>
      <c r="L80" s="20">
        <v>0</v>
      </c>
      <c r="M80" s="20">
        <v>174236</v>
      </c>
      <c r="N80" s="20">
        <v>239578</v>
      </c>
      <c r="O80" s="20">
        <v>529077</v>
      </c>
      <c r="P80" s="20">
        <v>352788</v>
      </c>
      <c r="Q80" s="20">
        <v>1121443</v>
      </c>
      <c r="R80" s="20">
        <v>220060</v>
      </c>
      <c r="S80" s="20">
        <v>0</v>
      </c>
      <c r="T80" s="20">
        <v>0</v>
      </c>
      <c r="U80" s="20">
        <v>220060</v>
      </c>
      <c r="V80" s="20">
        <v>1732693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2294822</v>
      </c>
      <c r="C81" s="18">
        <v>0</v>
      </c>
      <c r="D81" s="19">
        <v>0</v>
      </c>
      <c r="E81" s="20">
        <v>0</v>
      </c>
      <c r="F81" s="20">
        <v>106883</v>
      </c>
      <c r="G81" s="20">
        <v>52543</v>
      </c>
      <c r="H81" s="20">
        <v>0</v>
      </c>
      <c r="I81" s="20">
        <v>159426</v>
      </c>
      <c r="J81" s="20">
        <v>154144</v>
      </c>
      <c r="K81" s="20">
        <v>0</v>
      </c>
      <c r="L81" s="20">
        <v>0</v>
      </c>
      <c r="M81" s="20">
        <v>154144</v>
      </c>
      <c r="N81" s="20">
        <v>166789</v>
      </c>
      <c r="O81" s="20">
        <v>290666</v>
      </c>
      <c r="P81" s="20">
        <v>291556</v>
      </c>
      <c r="Q81" s="20">
        <v>749011</v>
      </c>
      <c r="R81" s="20">
        <v>132809</v>
      </c>
      <c r="S81" s="20">
        <v>0</v>
      </c>
      <c r="T81" s="20">
        <v>0</v>
      </c>
      <c r="U81" s="20">
        <v>132809</v>
      </c>
      <c r="V81" s="20">
        <v>1195390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1332680</v>
      </c>
      <c r="C82" s="18">
        <v>0</v>
      </c>
      <c r="D82" s="19">
        <v>0</v>
      </c>
      <c r="E82" s="20">
        <v>0</v>
      </c>
      <c r="F82" s="20">
        <v>69207</v>
      </c>
      <c r="G82" s="20">
        <v>30759</v>
      </c>
      <c r="H82" s="20">
        <v>0</v>
      </c>
      <c r="I82" s="20">
        <v>99966</v>
      </c>
      <c r="J82" s="20">
        <v>90749</v>
      </c>
      <c r="K82" s="20">
        <v>0</v>
      </c>
      <c r="L82" s="20">
        <v>0</v>
      </c>
      <c r="M82" s="20">
        <v>90749</v>
      </c>
      <c r="N82" s="20">
        <v>97749</v>
      </c>
      <c r="O82" s="20">
        <v>165156</v>
      </c>
      <c r="P82" s="20">
        <v>150893</v>
      </c>
      <c r="Q82" s="20">
        <v>413798</v>
      </c>
      <c r="R82" s="20">
        <v>81367</v>
      </c>
      <c r="S82" s="20">
        <v>0</v>
      </c>
      <c r="T82" s="20">
        <v>0</v>
      </c>
      <c r="U82" s="20">
        <v>81367</v>
      </c>
      <c r="V82" s="20">
        <v>685880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10292446</v>
      </c>
      <c r="C83" s="18"/>
      <c r="D83" s="19"/>
      <c r="E83" s="20"/>
      <c r="F83" s="20">
        <v>-327909</v>
      </c>
      <c r="G83" s="20"/>
      <c r="H83" s="20"/>
      <c r="I83" s="20">
        <v>-327909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-327909</v>
      </c>
      <c r="W83" s="20"/>
      <c r="X83" s="20"/>
      <c r="Y83" s="19"/>
      <c r="Z83" s="22"/>
    </row>
    <row r="84" spans="1:26" ht="12.75" hidden="1">
      <c r="A84" s="39" t="s">
        <v>70</v>
      </c>
      <c r="B84" s="27">
        <v>95783</v>
      </c>
      <c r="C84" s="27">
        <v>0</v>
      </c>
      <c r="D84" s="28">
        <v>12874332</v>
      </c>
      <c r="E84" s="29">
        <v>12874332</v>
      </c>
      <c r="F84" s="29">
        <v>1094</v>
      </c>
      <c r="G84" s="29">
        <v>0</v>
      </c>
      <c r="H84" s="29">
        <v>0</v>
      </c>
      <c r="I84" s="29">
        <v>1094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1094</v>
      </c>
      <c r="W84" s="29">
        <v>12874332</v>
      </c>
      <c r="X84" s="29">
        <v>0</v>
      </c>
      <c r="Y84" s="28">
        <v>0</v>
      </c>
      <c r="Z84" s="30">
        <v>12874332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1131594</v>
      </c>
      <c r="C5" s="18">
        <v>0</v>
      </c>
      <c r="D5" s="58">
        <v>38500000</v>
      </c>
      <c r="E5" s="59">
        <v>38500000</v>
      </c>
      <c r="F5" s="59">
        <v>9091763</v>
      </c>
      <c r="G5" s="59">
        <v>-12818</v>
      </c>
      <c r="H5" s="59">
        <v>321177</v>
      </c>
      <c r="I5" s="59">
        <v>9400122</v>
      </c>
      <c r="J5" s="59">
        <v>-1488880</v>
      </c>
      <c r="K5" s="59">
        <v>297584</v>
      </c>
      <c r="L5" s="59">
        <v>549298</v>
      </c>
      <c r="M5" s="59">
        <v>-641998</v>
      </c>
      <c r="N5" s="59">
        <v>552366</v>
      </c>
      <c r="O5" s="59">
        <v>1800481</v>
      </c>
      <c r="P5" s="59">
        <v>697280</v>
      </c>
      <c r="Q5" s="59">
        <v>3050127</v>
      </c>
      <c r="R5" s="59">
        <v>0</v>
      </c>
      <c r="S5" s="59">
        <v>0</v>
      </c>
      <c r="T5" s="59">
        <v>0</v>
      </c>
      <c r="U5" s="59">
        <v>0</v>
      </c>
      <c r="V5" s="59">
        <v>11808251</v>
      </c>
      <c r="W5" s="59">
        <v>38500000</v>
      </c>
      <c r="X5" s="59">
        <v>-26691749</v>
      </c>
      <c r="Y5" s="60">
        <v>-69.33</v>
      </c>
      <c r="Z5" s="61">
        <v>38500000</v>
      </c>
    </row>
    <row r="6" spans="1:26" ht="12.75">
      <c r="A6" s="57" t="s">
        <v>32</v>
      </c>
      <c r="B6" s="18">
        <v>-204579</v>
      </c>
      <c r="C6" s="18">
        <v>0</v>
      </c>
      <c r="D6" s="58">
        <v>11540943</v>
      </c>
      <c r="E6" s="59">
        <v>11540943</v>
      </c>
      <c r="F6" s="59">
        <v>805835</v>
      </c>
      <c r="G6" s="59">
        <v>854904</v>
      </c>
      <c r="H6" s="59">
        <v>-1102568</v>
      </c>
      <c r="I6" s="59">
        <v>558171</v>
      </c>
      <c r="J6" s="59">
        <v>726324</v>
      </c>
      <c r="K6" s="59">
        <v>-102166</v>
      </c>
      <c r="L6" s="59">
        <v>269240</v>
      </c>
      <c r="M6" s="59">
        <v>893398</v>
      </c>
      <c r="N6" s="59">
        <v>377562</v>
      </c>
      <c r="O6" s="59">
        <v>-215654</v>
      </c>
      <c r="P6" s="59">
        <v>263954</v>
      </c>
      <c r="Q6" s="59">
        <v>425862</v>
      </c>
      <c r="R6" s="59">
        <v>0</v>
      </c>
      <c r="S6" s="59">
        <v>0</v>
      </c>
      <c r="T6" s="59">
        <v>0</v>
      </c>
      <c r="U6" s="59">
        <v>0</v>
      </c>
      <c r="V6" s="59">
        <v>1877431</v>
      </c>
      <c r="W6" s="59">
        <v>11540943</v>
      </c>
      <c r="X6" s="59">
        <v>-9663512</v>
      </c>
      <c r="Y6" s="60">
        <v>-83.73</v>
      </c>
      <c r="Z6" s="61">
        <v>11540943</v>
      </c>
    </row>
    <row r="7" spans="1:26" ht="12.75">
      <c r="A7" s="57" t="s">
        <v>33</v>
      </c>
      <c r="B7" s="18">
        <v>-1782715</v>
      </c>
      <c r="C7" s="18">
        <v>0</v>
      </c>
      <c r="D7" s="58">
        <v>12200000</v>
      </c>
      <c r="E7" s="59">
        <v>12200000</v>
      </c>
      <c r="F7" s="59">
        <v>77712</v>
      </c>
      <c r="G7" s="59">
        <v>467761</v>
      </c>
      <c r="H7" s="59">
        <v>0</v>
      </c>
      <c r="I7" s="59">
        <v>545473</v>
      </c>
      <c r="J7" s="59">
        <v>0</v>
      </c>
      <c r="K7" s="59">
        <v>85273</v>
      </c>
      <c r="L7" s="59">
        <v>0</v>
      </c>
      <c r="M7" s="59">
        <v>85273</v>
      </c>
      <c r="N7" s="59">
        <v>0</v>
      </c>
      <c r="O7" s="59">
        <v>1</v>
      </c>
      <c r="P7" s="59">
        <v>9296319</v>
      </c>
      <c r="Q7" s="59">
        <v>9296320</v>
      </c>
      <c r="R7" s="59">
        <v>0</v>
      </c>
      <c r="S7" s="59">
        <v>0</v>
      </c>
      <c r="T7" s="59">
        <v>0</v>
      </c>
      <c r="U7" s="59">
        <v>0</v>
      </c>
      <c r="V7" s="59">
        <v>9927066</v>
      </c>
      <c r="W7" s="59">
        <v>12200000</v>
      </c>
      <c r="X7" s="59">
        <v>-2272934</v>
      </c>
      <c r="Y7" s="60">
        <v>-18.63</v>
      </c>
      <c r="Z7" s="61">
        <v>12200000</v>
      </c>
    </row>
    <row r="8" spans="1:26" ht="12.75">
      <c r="A8" s="57" t="s">
        <v>34</v>
      </c>
      <c r="B8" s="18">
        <v>0</v>
      </c>
      <c r="C8" s="18">
        <v>0</v>
      </c>
      <c r="D8" s="58">
        <v>201951200</v>
      </c>
      <c r="E8" s="59">
        <v>201951200</v>
      </c>
      <c r="F8" s="59">
        <v>81154000</v>
      </c>
      <c r="G8" s="59">
        <v>0</v>
      </c>
      <c r="H8" s="59">
        <v>0</v>
      </c>
      <c r="I8" s="59">
        <v>81154000</v>
      </c>
      <c r="J8" s="59">
        <v>0</v>
      </c>
      <c r="K8" s="59">
        <v>0</v>
      </c>
      <c r="L8" s="59">
        <v>45969064</v>
      </c>
      <c r="M8" s="59">
        <v>45969064</v>
      </c>
      <c r="N8" s="59">
        <v>20000</v>
      </c>
      <c r="O8" s="59">
        <v>208825</v>
      </c>
      <c r="P8" s="59">
        <v>49146662</v>
      </c>
      <c r="Q8" s="59">
        <v>49375487</v>
      </c>
      <c r="R8" s="59">
        <v>0</v>
      </c>
      <c r="S8" s="59">
        <v>0</v>
      </c>
      <c r="T8" s="59">
        <v>0</v>
      </c>
      <c r="U8" s="59">
        <v>0</v>
      </c>
      <c r="V8" s="59">
        <v>176498551</v>
      </c>
      <c r="W8" s="59">
        <v>201951200</v>
      </c>
      <c r="X8" s="59">
        <v>-25452649</v>
      </c>
      <c r="Y8" s="60">
        <v>-12.6</v>
      </c>
      <c r="Z8" s="61">
        <v>201951200</v>
      </c>
    </row>
    <row r="9" spans="1:26" ht="12.75">
      <c r="A9" s="57" t="s">
        <v>35</v>
      </c>
      <c r="B9" s="18">
        <v>717853</v>
      </c>
      <c r="C9" s="18">
        <v>0</v>
      </c>
      <c r="D9" s="58">
        <v>10856000</v>
      </c>
      <c r="E9" s="59">
        <v>10856000</v>
      </c>
      <c r="F9" s="59">
        <v>-325170</v>
      </c>
      <c r="G9" s="59">
        <v>1421522</v>
      </c>
      <c r="H9" s="59">
        <v>789093</v>
      </c>
      <c r="I9" s="59">
        <v>1885445</v>
      </c>
      <c r="J9" s="59">
        <v>-146858</v>
      </c>
      <c r="K9" s="59">
        <v>659731</v>
      </c>
      <c r="L9" s="59">
        <v>457012</v>
      </c>
      <c r="M9" s="59">
        <v>969885</v>
      </c>
      <c r="N9" s="59">
        <v>-133324</v>
      </c>
      <c r="O9" s="59">
        <v>-2503959</v>
      </c>
      <c r="P9" s="59">
        <v>540444</v>
      </c>
      <c r="Q9" s="59">
        <v>-2096839</v>
      </c>
      <c r="R9" s="59">
        <v>0</v>
      </c>
      <c r="S9" s="59">
        <v>0</v>
      </c>
      <c r="T9" s="59">
        <v>0</v>
      </c>
      <c r="U9" s="59">
        <v>0</v>
      </c>
      <c r="V9" s="59">
        <v>758491</v>
      </c>
      <c r="W9" s="59">
        <v>10856000</v>
      </c>
      <c r="X9" s="59">
        <v>-10097509</v>
      </c>
      <c r="Y9" s="60">
        <v>-93.01</v>
      </c>
      <c r="Z9" s="61">
        <v>10856000</v>
      </c>
    </row>
    <row r="10" spans="1:26" ht="20.25">
      <c r="A10" s="62" t="s">
        <v>104</v>
      </c>
      <c r="B10" s="63">
        <f>SUM(B5:B9)</f>
        <v>-137847</v>
      </c>
      <c r="C10" s="63">
        <f>SUM(C5:C9)</f>
        <v>0</v>
      </c>
      <c r="D10" s="64">
        <f aca="true" t="shared" si="0" ref="D10:Z10">SUM(D5:D9)</f>
        <v>275048143</v>
      </c>
      <c r="E10" s="65">
        <f t="shared" si="0"/>
        <v>275048143</v>
      </c>
      <c r="F10" s="65">
        <f t="shared" si="0"/>
        <v>90804140</v>
      </c>
      <c r="G10" s="65">
        <f t="shared" si="0"/>
        <v>2731369</v>
      </c>
      <c r="H10" s="65">
        <f t="shared" si="0"/>
        <v>7702</v>
      </c>
      <c r="I10" s="65">
        <f t="shared" si="0"/>
        <v>93543211</v>
      </c>
      <c r="J10" s="65">
        <f t="shared" si="0"/>
        <v>-909414</v>
      </c>
      <c r="K10" s="65">
        <f t="shared" si="0"/>
        <v>940422</v>
      </c>
      <c r="L10" s="65">
        <f t="shared" si="0"/>
        <v>47244614</v>
      </c>
      <c r="M10" s="65">
        <f t="shared" si="0"/>
        <v>47275622</v>
      </c>
      <c r="N10" s="65">
        <f t="shared" si="0"/>
        <v>816604</v>
      </c>
      <c r="O10" s="65">
        <f t="shared" si="0"/>
        <v>-710306</v>
      </c>
      <c r="P10" s="65">
        <f t="shared" si="0"/>
        <v>59944659</v>
      </c>
      <c r="Q10" s="65">
        <f t="shared" si="0"/>
        <v>60050957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200869790</v>
      </c>
      <c r="W10" s="65">
        <f t="shared" si="0"/>
        <v>275048143</v>
      </c>
      <c r="X10" s="65">
        <f t="shared" si="0"/>
        <v>-74178353</v>
      </c>
      <c r="Y10" s="66">
        <f>+IF(W10&lt;&gt;0,(X10/W10)*100,0)</f>
        <v>-26.96922516579216</v>
      </c>
      <c r="Z10" s="67">
        <f t="shared" si="0"/>
        <v>275048143</v>
      </c>
    </row>
    <row r="11" spans="1:26" ht="12.75">
      <c r="A11" s="57" t="s">
        <v>36</v>
      </c>
      <c r="B11" s="18">
        <v>7696402</v>
      </c>
      <c r="C11" s="18">
        <v>0</v>
      </c>
      <c r="D11" s="58">
        <v>103675813</v>
      </c>
      <c r="E11" s="59">
        <v>103675813</v>
      </c>
      <c r="F11" s="59">
        <v>0</v>
      </c>
      <c r="G11" s="59">
        <v>0</v>
      </c>
      <c r="H11" s="59">
        <v>8122392</v>
      </c>
      <c r="I11" s="59">
        <v>8122392</v>
      </c>
      <c r="J11" s="59">
        <v>8082958</v>
      </c>
      <c r="K11" s="59">
        <v>0</v>
      </c>
      <c r="L11" s="59">
        <v>0</v>
      </c>
      <c r="M11" s="59">
        <v>8082958</v>
      </c>
      <c r="N11" s="59">
        <v>8220039</v>
      </c>
      <c r="O11" s="59">
        <v>7922675</v>
      </c>
      <c r="P11" s="59">
        <v>0</v>
      </c>
      <c r="Q11" s="59">
        <v>16142714</v>
      </c>
      <c r="R11" s="59">
        <v>0</v>
      </c>
      <c r="S11" s="59">
        <v>0</v>
      </c>
      <c r="T11" s="59">
        <v>0</v>
      </c>
      <c r="U11" s="59">
        <v>0</v>
      </c>
      <c r="V11" s="59">
        <v>32348064</v>
      </c>
      <c r="W11" s="59">
        <v>103675813</v>
      </c>
      <c r="X11" s="59">
        <v>-71327749</v>
      </c>
      <c r="Y11" s="60">
        <v>-68.8</v>
      </c>
      <c r="Z11" s="61">
        <v>103675813</v>
      </c>
    </row>
    <row r="12" spans="1:26" ht="12.75">
      <c r="A12" s="57" t="s">
        <v>37</v>
      </c>
      <c r="B12" s="18">
        <v>1575877</v>
      </c>
      <c r="C12" s="18">
        <v>0</v>
      </c>
      <c r="D12" s="58">
        <v>20700755</v>
      </c>
      <c r="E12" s="59">
        <v>20700755</v>
      </c>
      <c r="F12" s="59">
        <v>0</v>
      </c>
      <c r="G12" s="59">
        <v>0</v>
      </c>
      <c r="H12" s="59">
        <v>1519558</v>
      </c>
      <c r="I12" s="59">
        <v>1519558</v>
      </c>
      <c r="J12" s="59">
        <v>1528558</v>
      </c>
      <c r="K12" s="59">
        <v>0</v>
      </c>
      <c r="L12" s="59">
        <v>0</v>
      </c>
      <c r="M12" s="59">
        <v>1528558</v>
      </c>
      <c r="N12" s="59">
        <v>1561739</v>
      </c>
      <c r="O12" s="59">
        <v>1552761</v>
      </c>
      <c r="P12" s="59">
        <v>0</v>
      </c>
      <c r="Q12" s="59">
        <v>3114500</v>
      </c>
      <c r="R12" s="59">
        <v>0</v>
      </c>
      <c r="S12" s="59">
        <v>0</v>
      </c>
      <c r="T12" s="59">
        <v>0</v>
      </c>
      <c r="U12" s="59">
        <v>0</v>
      </c>
      <c r="V12" s="59">
        <v>6162616</v>
      </c>
      <c r="W12" s="59">
        <v>20700755</v>
      </c>
      <c r="X12" s="59">
        <v>-14538139</v>
      </c>
      <c r="Y12" s="60">
        <v>-70.23</v>
      </c>
      <c r="Z12" s="61">
        <v>20700755</v>
      </c>
    </row>
    <row r="13" spans="1:26" ht="12.75">
      <c r="A13" s="57" t="s">
        <v>105</v>
      </c>
      <c r="B13" s="18">
        <v>0</v>
      </c>
      <c r="C13" s="18">
        <v>0</v>
      </c>
      <c r="D13" s="58">
        <v>31500000</v>
      </c>
      <c r="E13" s="59">
        <v>31500000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31500000</v>
      </c>
      <c r="X13" s="59">
        <v>-31500000</v>
      </c>
      <c r="Y13" s="60">
        <v>-100</v>
      </c>
      <c r="Z13" s="61">
        <v>31500000</v>
      </c>
    </row>
    <row r="14" spans="1:26" ht="12.75">
      <c r="A14" s="57" t="s">
        <v>38</v>
      </c>
      <c r="B14" s="18">
        <v>0</v>
      </c>
      <c r="C14" s="18">
        <v>0</v>
      </c>
      <c r="D14" s="58">
        <v>1232000</v>
      </c>
      <c r="E14" s="59">
        <v>1232000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1232000</v>
      </c>
      <c r="X14" s="59">
        <v>-1232000</v>
      </c>
      <c r="Y14" s="60">
        <v>-100</v>
      </c>
      <c r="Z14" s="61">
        <v>1232000</v>
      </c>
    </row>
    <row r="15" spans="1:26" ht="12.75">
      <c r="A15" s="57" t="s">
        <v>39</v>
      </c>
      <c r="B15" s="18">
        <v>416589</v>
      </c>
      <c r="C15" s="18">
        <v>0</v>
      </c>
      <c r="D15" s="58">
        <v>9728000</v>
      </c>
      <c r="E15" s="59">
        <v>9728000</v>
      </c>
      <c r="F15" s="59">
        <v>1019668</v>
      </c>
      <c r="G15" s="59">
        <v>4000</v>
      </c>
      <c r="H15" s="59">
        <v>1217801</v>
      </c>
      <c r="I15" s="59">
        <v>2241469</v>
      </c>
      <c r="J15" s="59">
        <v>1993</v>
      </c>
      <c r="K15" s="59">
        <v>0</v>
      </c>
      <c r="L15" s="59">
        <v>0</v>
      </c>
      <c r="M15" s="59">
        <v>1993</v>
      </c>
      <c r="N15" s="59">
        <v>0</v>
      </c>
      <c r="O15" s="59">
        <v>289236</v>
      </c>
      <c r="P15" s="59">
        <v>724550</v>
      </c>
      <c r="Q15" s="59">
        <v>1013786</v>
      </c>
      <c r="R15" s="59">
        <v>0</v>
      </c>
      <c r="S15" s="59">
        <v>0</v>
      </c>
      <c r="T15" s="59">
        <v>0</v>
      </c>
      <c r="U15" s="59">
        <v>0</v>
      </c>
      <c r="V15" s="59">
        <v>3257248</v>
      </c>
      <c r="W15" s="59">
        <v>9728000</v>
      </c>
      <c r="X15" s="59">
        <v>-6470752</v>
      </c>
      <c r="Y15" s="60">
        <v>-66.52</v>
      </c>
      <c r="Z15" s="61">
        <v>9728000</v>
      </c>
    </row>
    <row r="16" spans="1:26" ht="12.75">
      <c r="A16" s="57" t="s">
        <v>34</v>
      </c>
      <c r="B16" s="18">
        <v>0</v>
      </c>
      <c r="C16" s="18">
        <v>0</v>
      </c>
      <c r="D16" s="58">
        <v>2298012</v>
      </c>
      <c r="E16" s="59">
        <v>2298012</v>
      </c>
      <c r="F16" s="59">
        <v>1054888</v>
      </c>
      <c r="G16" s="59">
        <v>171581</v>
      </c>
      <c r="H16" s="59">
        <v>217477</v>
      </c>
      <c r="I16" s="59">
        <v>1443946</v>
      </c>
      <c r="J16" s="59">
        <v>91224</v>
      </c>
      <c r="K16" s="59">
        <v>126802</v>
      </c>
      <c r="L16" s="59">
        <v>115078</v>
      </c>
      <c r="M16" s="59">
        <v>333104</v>
      </c>
      <c r="N16" s="59">
        <v>157742</v>
      </c>
      <c r="O16" s="59">
        <v>222357</v>
      </c>
      <c r="P16" s="59">
        <v>67364</v>
      </c>
      <c r="Q16" s="59">
        <v>447463</v>
      </c>
      <c r="R16" s="59">
        <v>0</v>
      </c>
      <c r="S16" s="59">
        <v>0</v>
      </c>
      <c r="T16" s="59">
        <v>0</v>
      </c>
      <c r="U16" s="59">
        <v>0</v>
      </c>
      <c r="V16" s="59">
        <v>2224513</v>
      </c>
      <c r="W16" s="59">
        <v>2298012</v>
      </c>
      <c r="X16" s="59">
        <v>-73499</v>
      </c>
      <c r="Y16" s="60">
        <v>-3.2</v>
      </c>
      <c r="Z16" s="61">
        <v>2298012</v>
      </c>
    </row>
    <row r="17" spans="1:26" ht="12.75">
      <c r="A17" s="57" t="s">
        <v>40</v>
      </c>
      <c r="B17" s="18">
        <v>8967144</v>
      </c>
      <c r="C17" s="18">
        <v>0</v>
      </c>
      <c r="D17" s="58">
        <v>115074498</v>
      </c>
      <c r="E17" s="59">
        <v>115074498</v>
      </c>
      <c r="F17" s="59">
        <v>9027025</v>
      </c>
      <c r="G17" s="59">
        <v>1346292</v>
      </c>
      <c r="H17" s="59">
        <v>10725831</v>
      </c>
      <c r="I17" s="59">
        <v>21099148</v>
      </c>
      <c r="J17" s="59">
        <v>5247148</v>
      </c>
      <c r="K17" s="59">
        <v>5827041</v>
      </c>
      <c r="L17" s="59">
        <v>10235147</v>
      </c>
      <c r="M17" s="59">
        <v>21309336</v>
      </c>
      <c r="N17" s="59">
        <v>3408352</v>
      </c>
      <c r="O17" s="59">
        <v>7566339</v>
      </c>
      <c r="P17" s="59">
        <v>9240914</v>
      </c>
      <c r="Q17" s="59">
        <v>20215605</v>
      </c>
      <c r="R17" s="59">
        <v>0</v>
      </c>
      <c r="S17" s="59">
        <v>0</v>
      </c>
      <c r="T17" s="59">
        <v>0</v>
      </c>
      <c r="U17" s="59">
        <v>0</v>
      </c>
      <c r="V17" s="59">
        <v>62624089</v>
      </c>
      <c r="W17" s="59">
        <v>115074498</v>
      </c>
      <c r="X17" s="59">
        <v>-52450409</v>
      </c>
      <c r="Y17" s="60">
        <v>-45.58</v>
      </c>
      <c r="Z17" s="61">
        <v>115074498</v>
      </c>
    </row>
    <row r="18" spans="1:26" ht="12.75">
      <c r="A18" s="68" t="s">
        <v>41</v>
      </c>
      <c r="B18" s="69">
        <f>SUM(B11:B17)</f>
        <v>18656012</v>
      </c>
      <c r="C18" s="69">
        <f>SUM(C11:C17)</f>
        <v>0</v>
      </c>
      <c r="D18" s="70">
        <f aca="true" t="shared" si="1" ref="D18:Z18">SUM(D11:D17)</f>
        <v>284209078</v>
      </c>
      <c r="E18" s="71">
        <f t="shared" si="1"/>
        <v>284209078</v>
      </c>
      <c r="F18" s="71">
        <f t="shared" si="1"/>
        <v>11101581</v>
      </c>
      <c r="G18" s="71">
        <f t="shared" si="1"/>
        <v>1521873</v>
      </c>
      <c r="H18" s="71">
        <f t="shared" si="1"/>
        <v>21803059</v>
      </c>
      <c r="I18" s="71">
        <f t="shared" si="1"/>
        <v>34426513</v>
      </c>
      <c r="J18" s="71">
        <f t="shared" si="1"/>
        <v>14951881</v>
      </c>
      <c r="K18" s="71">
        <f t="shared" si="1"/>
        <v>5953843</v>
      </c>
      <c r="L18" s="71">
        <f t="shared" si="1"/>
        <v>10350225</v>
      </c>
      <c r="M18" s="71">
        <f t="shared" si="1"/>
        <v>31255949</v>
      </c>
      <c r="N18" s="71">
        <f t="shared" si="1"/>
        <v>13347872</v>
      </c>
      <c r="O18" s="71">
        <f t="shared" si="1"/>
        <v>17553368</v>
      </c>
      <c r="P18" s="71">
        <f t="shared" si="1"/>
        <v>10032828</v>
      </c>
      <c r="Q18" s="71">
        <f t="shared" si="1"/>
        <v>40934068</v>
      </c>
      <c r="R18" s="71">
        <f t="shared" si="1"/>
        <v>0</v>
      </c>
      <c r="S18" s="71">
        <f t="shared" si="1"/>
        <v>0</v>
      </c>
      <c r="T18" s="71">
        <f t="shared" si="1"/>
        <v>0</v>
      </c>
      <c r="U18" s="71">
        <f t="shared" si="1"/>
        <v>0</v>
      </c>
      <c r="V18" s="71">
        <f t="shared" si="1"/>
        <v>106616530</v>
      </c>
      <c r="W18" s="71">
        <f t="shared" si="1"/>
        <v>284209078</v>
      </c>
      <c r="X18" s="71">
        <f t="shared" si="1"/>
        <v>-177592548</v>
      </c>
      <c r="Y18" s="66">
        <f>+IF(W18&lt;&gt;0,(X18/W18)*100,0)</f>
        <v>-62.48658531589902</v>
      </c>
      <c r="Z18" s="72">
        <f t="shared" si="1"/>
        <v>284209078</v>
      </c>
    </row>
    <row r="19" spans="1:26" ht="12.75">
      <c r="A19" s="68" t="s">
        <v>42</v>
      </c>
      <c r="B19" s="73">
        <f>+B10-B18</f>
        <v>-18793859</v>
      </c>
      <c r="C19" s="73">
        <f>+C10-C18</f>
        <v>0</v>
      </c>
      <c r="D19" s="74">
        <f aca="true" t="shared" si="2" ref="D19:Z19">+D10-D18</f>
        <v>-9160935</v>
      </c>
      <c r="E19" s="75">
        <f t="shared" si="2"/>
        <v>-9160935</v>
      </c>
      <c r="F19" s="75">
        <f t="shared" si="2"/>
        <v>79702559</v>
      </c>
      <c r="G19" s="75">
        <f t="shared" si="2"/>
        <v>1209496</v>
      </c>
      <c r="H19" s="75">
        <f t="shared" si="2"/>
        <v>-21795357</v>
      </c>
      <c r="I19" s="75">
        <f t="shared" si="2"/>
        <v>59116698</v>
      </c>
      <c r="J19" s="75">
        <f t="shared" si="2"/>
        <v>-15861295</v>
      </c>
      <c r="K19" s="75">
        <f t="shared" si="2"/>
        <v>-5013421</v>
      </c>
      <c r="L19" s="75">
        <f t="shared" si="2"/>
        <v>36894389</v>
      </c>
      <c r="M19" s="75">
        <f t="shared" si="2"/>
        <v>16019673</v>
      </c>
      <c r="N19" s="75">
        <f t="shared" si="2"/>
        <v>-12531268</v>
      </c>
      <c r="O19" s="75">
        <f t="shared" si="2"/>
        <v>-18263674</v>
      </c>
      <c r="P19" s="75">
        <f t="shared" si="2"/>
        <v>49911831</v>
      </c>
      <c r="Q19" s="75">
        <f t="shared" si="2"/>
        <v>19116889</v>
      </c>
      <c r="R19" s="75">
        <f t="shared" si="2"/>
        <v>0</v>
      </c>
      <c r="S19" s="75">
        <f t="shared" si="2"/>
        <v>0</v>
      </c>
      <c r="T19" s="75">
        <f t="shared" si="2"/>
        <v>0</v>
      </c>
      <c r="U19" s="75">
        <f t="shared" si="2"/>
        <v>0</v>
      </c>
      <c r="V19" s="75">
        <f t="shared" si="2"/>
        <v>94253260</v>
      </c>
      <c r="W19" s="75">
        <f>IF(E10=E18,0,W10-W18)</f>
        <v>-9160935</v>
      </c>
      <c r="X19" s="75">
        <f t="shared" si="2"/>
        <v>103414195</v>
      </c>
      <c r="Y19" s="76">
        <f>+IF(W19&lt;&gt;0,(X19/W19)*100,0)</f>
        <v>-1128.860700354276</v>
      </c>
      <c r="Z19" s="77">
        <f t="shared" si="2"/>
        <v>-9160935</v>
      </c>
    </row>
    <row r="20" spans="1:26" ht="20.25">
      <c r="A20" s="78" t="s">
        <v>43</v>
      </c>
      <c r="B20" s="79">
        <v>0</v>
      </c>
      <c r="C20" s="79">
        <v>0</v>
      </c>
      <c r="D20" s="80">
        <v>46289800</v>
      </c>
      <c r="E20" s="81">
        <v>46289800</v>
      </c>
      <c r="F20" s="81">
        <v>19042000</v>
      </c>
      <c r="G20" s="81">
        <v>0</v>
      </c>
      <c r="H20" s="81">
        <v>0</v>
      </c>
      <c r="I20" s="81">
        <v>19042000</v>
      </c>
      <c r="J20" s="81">
        <v>0</v>
      </c>
      <c r="K20" s="81">
        <v>0</v>
      </c>
      <c r="L20" s="81">
        <v>0</v>
      </c>
      <c r="M20" s="81">
        <v>0</v>
      </c>
      <c r="N20" s="81">
        <v>901000</v>
      </c>
      <c r="O20" s="81">
        <v>29315</v>
      </c>
      <c r="P20" s="81">
        <v>0</v>
      </c>
      <c r="Q20" s="81">
        <v>930315</v>
      </c>
      <c r="R20" s="81">
        <v>0</v>
      </c>
      <c r="S20" s="81">
        <v>0</v>
      </c>
      <c r="T20" s="81">
        <v>0</v>
      </c>
      <c r="U20" s="81">
        <v>0</v>
      </c>
      <c r="V20" s="81">
        <v>19972315</v>
      </c>
      <c r="W20" s="81">
        <v>46289800</v>
      </c>
      <c r="X20" s="81">
        <v>-26317485</v>
      </c>
      <c r="Y20" s="82">
        <v>-56.85</v>
      </c>
      <c r="Z20" s="83">
        <v>46289800</v>
      </c>
    </row>
    <row r="21" spans="1:26" ht="41.25">
      <c r="A21" s="84" t="s">
        <v>106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107</v>
      </c>
      <c r="B22" s="91">
        <f>SUM(B19:B21)</f>
        <v>-18793859</v>
      </c>
      <c r="C22" s="91">
        <f>SUM(C19:C21)</f>
        <v>0</v>
      </c>
      <c r="D22" s="92">
        <f aca="true" t="shared" si="3" ref="D22:Z22">SUM(D19:D21)</f>
        <v>37128865</v>
      </c>
      <c r="E22" s="93">
        <f t="shared" si="3"/>
        <v>37128865</v>
      </c>
      <c r="F22" s="93">
        <f t="shared" si="3"/>
        <v>98744559</v>
      </c>
      <c r="G22" s="93">
        <f t="shared" si="3"/>
        <v>1209496</v>
      </c>
      <c r="H22" s="93">
        <f t="shared" si="3"/>
        <v>-21795357</v>
      </c>
      <c r="I22" s="93">
        <f t="shared" si="3"/>
        <v>78158698</v>
      </c>
      <c r="J22" s="93">
        <f t="shared" si="3"/>
        <v>-15861295</v>
      </c>
      <c r="K22" s="93">
        <f t="shared" si="3"/>
        <v>-5013421</v>
      </c>
      <c r="L22" s="93">
        <f t="shared" si="3"/>
        <v>36894389</v>
      </c>
      <c r="M22" s="93">
        <f t="shared" si="3"/>
        <v>16019673</v>
      </c>
      <c r="N22" s="93">
        <f t="shared" si="3"/>
        <v>-11630268</v>
      </c>
      <c r="O22" s="93">
        <f t="shared" si="3"/>
        <v>-18234359</v>
      </c>
      <c r="P22" s="93">
        <f t="shared" si="3"/>
        <v>49911831</v>
      </c>
      <c r="Q22" s="93">
        <f t="shared" si="3"/>
        <v>20047204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114225575</v>
      </c>
      <c r="W22" s="93">
        <f t="shared" si="3"/>
        <v>37128865</v>
      </c>
      <c r="X22" s="93">
        <f t="shared" si="3"/>
        <v>77096710</v>
      </c>
      <c r="Y22" s="94">
        <f>+IF(W22&lt;&gt;0,(X22/W22)*100,0)</f>
        <v>207.6462881372754</v>
      </c>
      <c r="Z22" s="95">
        <f t="shared" si="3"/>
        <v>37128865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-18793859</v>
      </c>
      <c r="C24" s="73">
        <f>SUM(C22:C23)</f>
        <v>0</v>
      </c>
      <c r="D24" s="74">
        <f aca="true" t="shared" si="4" ref="D24:Z24">SUM(D22:D23)</f>
        <v>37128865</v>
      </c>
      <c r="E24" s="75">
        <f t="shared" si="4"/>
        <v>37128865</v>
      </c>
      <c r="F24" s="75">
        <f t="shared" si="4"/>
        <v>98744559</v>
      </c>
      <c r="G24" s="75">
        <f t="shared" si="4"/>
        <v>1209496</v>
      </c>
      <c r="H24" s="75">
        <f t="shared" si="4"/>
        <v>-21795357</v>
      </c>
      <c r="I24" s="75">
        <f t="shared" si="4"/>
        <v>78158698</v>
      </c>
      <c r="J24" s="75">
        <f t="shared" si="4"/>
        <v>-15861295</v>
      </c>
      <c r="K24" s="75">
        <f t="shared" si="4"/>
        <v>-5013421</v>
      </c>
      <c r="L24" s="75">
        <f t="shared" si="4"/>
        <v>36894389</v>
      </c>
      <c r="M24" s="75">
        <f t="shared" si="4"/>
        <v>16019673</v>
      </c>
      <c r="N24" s="75">
        <f t="shared" si="4"/>
        <v>-11630268</v>
      </c>
      <c r="O24" s="75">
        <f t="shared" si="4"/>
        <v>-18234359</v>
      </c>
      <c r="P24" s="75">
        <f t="shared" si="4"/>
        <v>49911831</v>
      </c>
      <c r="Q24" s="75">
        <f t="shared" si="4"/>
        <v>20047204</v>
      </c>
      <c r="R24" s="75">
        <f t="shared" si="4"/>
        <v>0</v>
      </c>
      <c r="S24" s="75">
        <f t="shared" si="4"/>
        <v>0</v>
      </c>
      <c r="T24" s="75">
        <f t="shared" si="4"/>
        <v>0</v>
      </c>
      <c r="U24" s="75">
        <f t="shared" si="4"/>
        <v>0</v>
      </c>
      <c r="V24" s="75">
        <f t="shared" si="4"/>
        <v>114225575</v>
      </c>
      <c r="W24" s="75">
        <f t="shared" si="4"/>
        <v>37128865</v>
      </c>
      <c r="X24" s="75">
        <f t="shared" si="4"/>
        <v>77096710</v>
      </c>
      <c r="Y24" s="76">
        <f>+IF(W24&lt;&gt;0,(X24/W24)*100,0)</f>
        <v>207.6462881372754</v>
      </c>
      <c r="Z24" s="77">
        <f t="shared" si="4"/>
        <v>37128865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108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13185088</v>
      </c>
      <c r="C27" s="21">
        <v>0</v>
      </c>
      <c r="D27" s="103">
        <v>140539801</v>
      </c>
      <c r="E27" s="104">
        <v>140539801</v>
      </c>
      <c r="F27" s="104">
        <v>3848220</v>
      </c>
      <c r="G27" s="104">
        <v>7274232</v>
      </c>
      <c r="H27" s="104">
        <v>15478960</v>
      </c>
      <c r="I27" s="104">
        <v>26601412</v>
      </c>
      <c r="J27" s="104">
        <v>3313055</v>
      </c>
      <c r="K27" s="104">
        <v>12853250</v>
      </c>
      <c r="L27" s="104">
        <v>16370886</v>
      </c>
      <c r="M27" s="104">
        <v>32537191</v>
      </c>
      <c r="N27" s="104">
        <v>7116565</v>
      </c>
      <c r="O27" s="104">
        <v>7141641</v>
      </c>
      <c r="P27" s="104">
        <v>19178111</v>
      </c>
      <c r="Q27" s="104">
        <v>33436317</v>
      </c>
      <c r="R27" s="104">
        <v>0</v>
      </c>
      <c r="S27" s="104">
        <v>0</v>
      </c>
      <c r="T27" s="104">
        <v>0</v>
      </c>
      <c r="U27" s="104">
        <v>0</v>
      </c>
      <c r="V27" s="104">
        <v>92574920</v>
      </c>
      <c r="W27" s="104">
        <v>140539801</v>
      </c>
      <c r="X27" s="104">
        <v>-47964881</v>
      </c>
      <c r="Y27" s="105">
        <v>-34.13</v>
      </c>
      <c r="Z27" s="106">
        <v>140539801</v>
      </c>
    </row>
    <row r="28" spans="1:26" ht="12.75">
      <c r="A28" s="107" t="s">
        <v>47</v>
      </c>
      <c r="B28" s="18">
        <v>4754407</v>
      </c>
      <c r="C28" s="18">
        <v>0</v>
      </c>
      <c r="D28" s="58">
        <v>46289801</v>
      </c>
      <c r="E28" s="59">
        <v>46289801</v>
      </c>
      <c r="F28" s="59">
        <v>1844593</v>
      </c>
      <c r="G28" s="59">
        <v>6529426</v>
      </c>
      <c r="H28" s="59">
        <v>467091</v>
      </c>
      <c r="I28" s="59">
        <v>8841110</v>
      </c>
      <c r="J28" s="59">
        <v>1483154</v>
      </c>
      <c r="K28" s="59">
        <v>5526061</v>
      </c>
      <c r="L28" s="59">
        <v>5007966</v>
      </c>
      <c r="M28" s="59">
        <v>12017181</v>
      </c>
      <c r="N28" s="59">
        <v>5624924</v>
      </c>
      <c r="O28" s="59">
        <v>2139660</v>
      </c>
      <c r="P28" s="59">
        <v>3760584</v>
      </c>
      <c r="Q28" s="59">
        <v>11525168</v>
      </c>
      <c r="R28" s="59">
        <v>0</v>
      </c>
      <c r="S28" s="59">
        <v>0</v>
      </c>
      <c r="T28" s="59">
        <v>0</v>
      </c>
      <c r="U28" s="59">
        <v>0</v>
      </c>
      <c r="V28" s="59">
        <v>32383459</v>
      </c>
      <c r="W28" s="59">
        <v>46289801</v>
      </c>
      <c r="X28" s="59">
        <v>-13906342</v>
      </c>
      <c r="Y28" s="60">
        <v>-30.04</v>
      </c>
      <c r="Z28" s="61">
        <v>46289801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8430681</v>
      </c>
      <c r="C31" s="18">
        <v>0</v>
      </c>
      <c r="D31" s="58">
        <v>94250000</v>
      </c>
      <c r="E31" s="59">
        <v>94250000</v>
      </c>
      <c r="F31" s="59">
        <v>2003627</v>
      </c>
      <c r="G31" s="59">
        <v>744806</v>
      </c>
      <c r="H31" s="59">
        <v>15011869</v>
      </c>
      <c r="I31" s="59">
        <v>17760302</v>
      </c>
      <c r="J31" s="59">
        <v>1829901</v>
      </c>
      <c r="K31" s="59">
        <v>7327189</v>
      </c>
      <c r="L31" s="59">
        <v>11362920</v>
      </c>
      <c r="M31" s="59">
        <v>20520010</v>
      </c>
      <c r="N31" s="59">
        <v>1491641</v>
      </c>
      <c r="O31" s="59">
        <v>5001981</v>
      </c>
      <c r="P31" s="59">
        <v>15417527</v>
      </c>
      <c r="Q31" s="59">
        <v>21911149</v>
      </c>
      <c r="R31" s="59">
        <v>0</v>
      </c>
      <c r="S31" s="59">
        <v>0</v>
      </c>
      <c r="T31" s="59">
        <v>0</v>
      </c>
      <c r="U31" s="59">
        <v>0</v>
      </c>
      <c r="V31" s="59">
        <v>60191461</v>
      </c>
      <c r="W31" s="59">
        <v>94250000</v>
      </c>
      <c r="X31" s="59">
        <v>-34058539</v>
      </c>
      <c r="Y31" s="60">
        <v>-36.14</v>
      </c>
      <c r="Z31" s="61">
        <v>94250000</v>
      </c>
    </row>
    <row r="32" spans="1:26" ht="12.75">
      <c r="A32" s="68" t="s">
        <v>50</v>
      </c>
      <c r="B32" s="21">
        <f>SUM(B28:B31)</f>
        <v>13185088</v>
      </c>
      <c r="C32" s="21">
        <f>SUM(C28:C31)</f>
        <v>0</v>
      </c>
      <c r="D32" s="103">
        <f aca="true" t="shared" si="5" ref="D32:Z32">SUM(D28:D31)</f>
        <v>140539801</v>
      </c>
      <c r="E32" s="104">
        <f t="shared" si="5"/>
        <v>140539801</v>
      </c>
      <c r="F32" s="104">
        <f t="shared" si="5"/>
        <v>3848220</v>
      </c>
      <c r="G32" s="104">
        <f t="shared" si="5"/>
        <v>7274232</v>
      </c>
      <c r="H32" s="104">
        <f t="shared" si="5"/>
        <v>15478960</v>
      </c>
      <c r="I32" s="104">
        <f t="shared" si="5"/>
        <v>26601412</v>
      </c>
      <c r="J32" s="104">
        <f t="shared" si="5"/>
        <v>3313055</v>
      </c>
      <c r="K32" s="104">
        <f t="shared" si="5"/>
        <v>12853250</v>
      </c>
      <c r="L32" s="104">
        <f t="shared" si="5"/>
        <v>16370886</v>
      </c>
      <c r="M32" s="104">
        <f t="shared" si="5"/>
        <v>32537191</v>
      </c>
      <c r="N32" s="104">
        <f t="shared" si="5"/>
        <v>7116565</v>
      </c>
      <c r="O32" s="104">
        <f t="shared" si="5"/>
        <v>7141641</v>
      </c>
      <c r="P32" s="104">
        <f t="shared" si="5"/>
        <v>19178111</v>
      </c>
      <c r="Q32" s="104">
        <f t="shared" si="5"/>
        <v>33436317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92574920</v>
      </c>
      <c r="W32" s="104">
        <f t="shared" si="5"/>
        <v>140539801</v>
      </c>
      <c r="X32" s="104">
        <f t="shared" si="5"/>
        <v>-47964881</v>
      </c>
      <c r="Y32" s="105">
        <f>+IF(W32&lt;&gt;0,(X32/W32)*100,0)</f>
        <v>-34.12903722554723</v>
      </c>
      <c r="Z32" s="106">
        <f t="shared" si="5"/>
        <v>140539801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-35881923</v>
      </c>
      <c r="C35" s="18">
        <v>0</v>
      </c>
      <c r="D35" s="58">
        <v>-58906096</v>
      </c>
      <c r="E35" s="59">
        <v>-58906096</v>
      </c>
      <c r="F35" s="59">
        <v>91042376</v>
      </c>
      <c r="G35" s="59">
        <v>-14407277</v>
      </c>
      <c r="H35" s="59">
        <v>-13229022</v>
      </c>
      <c r="I35" s="59">
        <v>63406077</v>
      </c>
      <c r="J35" s="59">
        <v>-26385525</v>
      </c>
      <c r="K35" s="59">
        <v>-26289791</v>
      </c>
      <c r="L35" s="59">
        <v>9812339</v>
      </c>
      <c r="M35" s="59">
        <v>-42862977</v>
      </c>
      <c r="N35" s="59">
        <v>-21587412</v>
      </c>
      <c r="O35" s="59">
        <v>-10481027</v>
      </c>
      <c r="P35" s="59">
        <v>35953976</v>
      </c>
      <c r="Q35" s="59">
        <v>3885537</v>
      </c>
      <c r="R35" s="59">
        <v>0</v>
      </c>
      <c r="S35" s="59">
        <v>0</v>
      </c>
      <c r="T35" s="59">
        <v>0</v>
      </c>
      <c r="U35" s="59">
        <v>0</v>
      </c>
      <c r="V35" s="59">
        <v>24428637</v>
      </c>
      <c r="W35" s="59">
        <v>-58156096</v>
      </c>
      <c r="X35" s="59">
        <v>82584733</v>
      </c>
      <c r="Y35" s="60">
        <v>-142.01</v>
      </c>
      <c r="Z35" s="61">
        <v>-58906096</v>
      </c>
    </row>
    <row r="36" spans="1:26" ht="12.75">
      <c r="A36" s="57" t="s">
        <v>53</v>
      </c>
      <c r="B36" s="18">
        <v>13185088</v>
      </c>
      <c r="C36" s="18">
        <v>0</v>
      </c>
      <c r="D36" s="58">
        <v>140539741</v>
      </c>
      <c r="E36" s="59">
        <v>140539741</v>
      </c>
      <c r="F36" s="59">
        <v>3848220</v>
      </c>
      <c r="G36" s="59">
        <v>7274232</v>
      </c>
      <c r="H36" s="59">
        <v>15478960</v>
      </c>
      <c r="I36" s="59">
        <v>26601412</v>
      </c>
      <c r="J36" s="59">
        <v>3313055</v>
      </c>
      <c r="K36" s="59">
        <v>12853250</v>
      </c>
      <c r="L36" s="59">
        <v>16370886</v>
      </c>
      <c r="M36" s="59">
        <v>32537191</v>
      </c>
      <c r="N36" s="59">
        <v>7116565</v>
      </c>
      <c r="O36" s="59">
        <v>7141641</v>
      </c>
      <c r="P36" s="59">
        <v>19178111</v>
      </c>
      <c r="Q36" s="59">
        <v>33436317</v>
      </c>
      <c r="R36" s="59">
        <v>0</v>
      </c>
      <c r="S36" s="59">
        <v>0</v>
      </c>
      <c r="T36" s="59">
        <v>0</v>
      </c>
      <c r="U36" s="59">
        <v>0</v>
      </c>
      <c r="V36" s="59">
        <v>92574920</v>
      </c>
      <c r="W36" s="59">
        <v>140539741</v>
      </c>
      <c r="X36" s="59">
        <v>-47964821</v>
      </c>
      <c r="Y36" s="60">
        <v>-34.13</v>
      </c>
      <c r="Z36" s="61">
        <v>140539741</v>
      </c>
    </row>
    <row r="37" spans="1:26" ht="12.75">
      <c r="A37" s="57" t="s">
        <v>54</v>
      </c>
      <c r="B37" s="18">
        <v>-3902976</v>
      </c>
      <c r="C37" s="18">
        <v>0</v>
      </c>
      <c r="D37" s="58">
        <v>124156984</v>
      </c>
      <c r="E37" s="59">
        <v>124156984</v>
      </c>
      <c r="F37" s="59">
        <v>-3853963</v>
      </c>
      <c r="G37" s="59">
        <v>-8342541</v>
      </c>
      <c r="H37" s="59">
        <v>24196344</v>
      </c>
      <c r="I37" s="59">
        <v>11999840</v>
      </c>
      <c r="J37" s="59">
        <v>-7211175</v>
      </c>
      <c r="K37" s="59">
        <v>-8423120</v>
      </c>
      <c r="L37" s="59">
        <v>-10711164</v>
      </c>
      <c r="M37" s="59">
        <v>-26345459</v>
      </c>
      <c r="N37" s="59">
        <v>-2840579</v>
      </c>
      <c r="O37" s="59">
        <v>14894973</v>
      </c>
      <c r="P37" s="59">
        <v>5220256</v>
      </c>
      <c r="Q37" s="59">
        <v>17274650</v>
      </c>
      <c r="R37" s="59">
        <v>0</v>
      </c>
      <c r="S37" s="59">
        <v>0</v>
      </c>
      <c r="T37" s="59">
        <v>0</v>
      </c>
      <c r="U37" s="59">
        <v>0</v>
      </c>
      <c r="V37" s="59">
        <v>2929031</v>
      </c>
      <c r="W37" s="59">
        <v>124156984</v>
      </c>
      <c r="X37" s="59">
        <v>-121227953</v>
      </c>
      <c r="Y37" s="60">
        <v>-97.64</v>
      </c>
      <c r="Z37" s="61">
        <v>124156984</v>
      </c>
    </row>
    <row r="38" spans="1:26" ht="12.7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60">
        <v>0</v>
      </c>
      <c r="Z38" s="61">
        <v>0</v>
      </c>
    </row>
    <row r="39" spans="1:26" ht="12.75">
      <c r="A39" s="57" t="s">
        <v>56</v>
      </c>
      <c r="B39" s="18">
        <v>0</v>
      </c>
      <c r="C39" s="18">
        <v>0</v>
      </c>
      <c r="D39" s="58">
        <v>-79652204</v>
      </c>
      <c r="E39" s="59">
        <v>-79652204</v>
      </c>
      <c r="F39" s="59">
        <v>0</v>
      </c>
      <c r="G39" s="59">
        <v>0</v>
      </c>
      <c r="H39" s="59">
        <v>-151049</v>
      </c>
      <c r="I39" s="59">
        <v>-151049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-151049</v>
      </c>
      <c r="W39" s="59">
        <v>-78902204</v>
      </c>
      <c r="X39" s="59">
        <v>78751155</v>
      </c>
      <c r="Y39" s="60">
        <v>-99.81</v>
      </c>
      <c r="Z39" s="61">
        <v>-79652204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-19134743</v>
      </c>
      <c r="C42" s="18">
        <v>0</v>
      </c>
      <c r="D42" s="58">
        <v>-246911078</v>
      </c>
      <c r="E42" s="59">
        <v>-246911078</v>
      </c>
      <c r="F42" s="59">
        <v>-10648611</v>
      </c>
      <c r="G42" s="59">
        <v>-1350292</v>
      </c>
      <c r="H42" s="59">
        <v>-21585582</v>
      </c>
      <c r="I42" s="59">
        <v>-33584485</v>
      </c>
      <c r="J42" s="59">
        <v>-14860657</v>
      </c>
      <c r="K42" s="59">
        <v>-5827041</v>
      </c>
      <c r="L42" s="59">
        <v>-10235147</v>
      </c>
      <c r="M42" s="59">
        <v>-30922845</v>
      </c>
      <c r="N42" s="59">
        <v>-13190130</v>
      </c>
      <c r="O42" s="59">
        <v>-17331011</v>
      </c>
      <c r="P42" s="59">
        <v>-9965464</v>
      </c>
      <c r="Q42" s="59">
        <v>-40486605</v>
      </c>
      <c r="R42" s="59">
        <v>0</v>
      </c>
      <c r="S42" s="59">
        <v>0</v>
      </c>
      <c r="T42" s="59">
        <v>0</v>
      </c>
      <c r="U42" s="59">
        <v>0</v>
      </c>
      <c r="V42" s="59">
        <v>-104993935</v>
      </c>
      <c r="W42" s="59">
        <v>-246911078</v>
      </c>
      <c r="X42" s="59">
        <v>141917143</v>
      </c>
      <c r="Y42" s="60">
        <v>-57.48</v>
      </c>
      <c r="Z42" s="61">
        <v>-246911078</v>
      </c>
    </row>
    <row r="43" spans="1:26" ht="12.75">
      <c r="A43" s="57" t="s">
        <v>59</v>
      </c>
      <c r="B43" s="18">
        <v>0</v>
      </c>
      <c r="C43" s="18">
        <v>0</v>
      </c>
      <c r="D43" s="58">
        <v>-14058750</v>
      </c>
      <c r="E43" s="59">
        <v>-14058750</v>
      </c>
      <c r="F43" s="59">
        <v>119371</v>
      </c>
      <c r="G43" s="59">
        <v>0</v>
      </c>
      <c r="H43" s="59">
        <v>0</v>
      </c>
      <c r="I43" s="59">
        <v>119371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119371</v>
      </c>
      <c r="W43" s="59">
        <v>-14058750</v>
      </c>
      <c r="X43" s="59">
        <v>14178121</v>
      </c>
      <c r="Y43" s="60">
        <v>-100.85</v>
      </c>
      <c r="Z43" s="61">
        <v>-14058750</v>
      </c>
    </row>
    <row r="44" spans="1:26" ht="12.75">
      <c r="A44" s="57" t="s">
        <v>60</v>
      </c>
      <c r="B44" s="18">
        <v>-1522094</v>
      </c>
      <c r="C44" s="18">
        <v>0</v>
      </c>
      <c r="D44" s="58">
        <v>11990</v>
      </c>
      <c r="E44" s="59">
        <v>11990</v>
      </c>
      <c r="F44" s="59">
        <v>0</v>
      </c>
      <c r="G44" s="59">
        <v>-3000</v>
      </c>
      <c r="H44" s="59">
        <v>2300</v>
      </c>
      <c r="I44" s="59">
        <v>-700</v>
      </c>
      <c r="J44" s="59">
        <v>-9700</v>
      </c>
      <c r="K44" s="59">
        <v>3575</v>
      </c>
      <c r="L44" s="59">
        <v>5620</v>
      </c>
      <c r="M44" s="59">
        <v>-505</v>
      </c>
      <c r="N44" s="59">
        <v>-6245</v>
      </c>
      <c r="O44" s="59">
        <v>34703</v>
      </c>
      <c r="P44" s="59">
        <v>-17501</v>
      </c>
      <c r="Q44" s="59">
        <v>10957</v>
      </c>
      <c r="R44" s="59">
        <v>-9752</v>
      </c>
      <c r="S44" s="59">
        <v>0</v>
      </c>
      <c r="T44" s="59">
        <v>0</v>
      </c>
      <c r="U44" s="59">
        <v>-9752</v>
      </c>
      <c r="V44" s="59">
        <v>0</v>
      </c>
      <c r="W44" s="59">
        <v>11990</v>
      </c>
      <c r="X44" s="59">
        <v>-11990</v>
      </c>
      <c r="Y44" s="60">
        <v>-100</v>
      </c>
      <c r="Z44" s="61">
        <v>11990</v>
      </c>
    </row>
    <row r="45" spans="1:26" ht="12.75">
      <c r="A45" s="68" t="s">
        <v>61</v>
      </c>
      <c r="B45" s="21">
        <v>-20656837</v>
      </c>
      <c r="C45" s="21">
        <v>0</v>
      </c>
      <c r="D45" s="103">
        <v>-260957838</v>
      </c>
      <c r="E45" s="104">
        <v>-260957838</v>
      </c>
      <c r="F45" s="104">
        <v>-10529240</v>
      </c>
      <c r="G45" s="104">
        <f>+F45+G42+G43+G44+G83</f>
        <v>-11882532</v>
      </c>
      <c r="H45" s="104">
        <f>+G45+H42+H43+H44+H83</f>
        <v>-33465814</v>
      </c>
      <c r="I45" s="104">
        <f>+H45</f>
        <v>-33465814</v>
      </c>
      <c r="J45" s="104">
        <f>+H45+J42+J43+J44+J83</f>
        <v>-48336171</v>
      </c>
      <c r="K45" s="104">
        <f>+J45+K42+K43+K44+K83</f>
        <v>-54159637</v>
      </c>
      <c r="L45" s="104">
        <f>+K45+L42+L43+L44+L83</f>
        <v>-64389164</v>
      </c>
      <c r="M45" s="104">
        <f>+L45</f>
        <v>-64389164</v>
      </c>
      <c r="N45" s="104">
        <f>+L45+N42+N43+N44+N83</f>
        <v>-77585539</v>
      </c>
      <c r="O45" s="104">
        <f>+N45+O42+O43+O44+O83</f>
        <v>-94881847</v>
      </c>
      <c r="P45" s="104">
        <f>+O45+P42+P43+P44+P83</f>
        <v>-104864812</v>
      </c>
      <c r="Q45" s="104">
        <f>+P45</f>
        <v>-104864812</v>
      </c>
      <c r="R45" s="104">
        <f>+P45+R42+R43+R44+R83</f>
        <v>-104874564</v>
      </c>
      <c r="S45" s="104">
        <f>+R45+S42+S43+S44+S83</f>
        <v>-104874564</v>
      </c>
      <c r="T45" s="104">
        <f>+S45+T42+T43+T44+T83</f>
        <v>-104874564</v>
      </c>
      <c r="U45" s="104">
        <f>+T45</f>
        <v>-104874564</v>
      </c>
      <c r="V45" s="104">
        <f>+U45</f>
        <v>-104874564</v>
      </c>
      <c r="W45" s="104">
        <f>+W83+W42+W43+W44</f>
        <v>-260957838</v>
      </c>
      <c r="X45" s="104">
        <f>+V45-W45</f>
        <v>156083274</v>
      </c>
      <c r="Y45" s="105">
        <f>+IF(W45&lt;&gt;0,+(X45/W45)*100,0)</f>
        <v>-59.81168268262553</v>
      </c>
      <c r="Z45" s="106">
        <v>-260957838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109</v>
      </c>
      <c r="B47" s="119" t="s">
        <v>95</v>
      </c>
      <c r="C47" s="119"/>
      <c r="D47" s="120" t="s">
        <v>96</v>
      </c>
      <c r="E47" s="121" t="s">
        <v>97</v>
      </c>
      <c r="F47" s="122"/>
      <c r="G47" s="122"/>
      <c r="H47" s="122"/>
      <c r="I47" s="123" t="s">
        <v>98</v>
      </c>
      <c r="J47" s="122"/>
      <c r="K47" s="122"/>
      <c r="L47" s="122"/>
      <c r="M47" s="123" t="s">
        <v>99</v>
      </c>
      <c r="N47" s="124"/>
      <c r="O47" s="124"/>
      <c r="P47" s="124"/>
      <c r="Q47" s="123" t="s">
        <v>100</v>
      </c>
      <c r="R47" s="124"/>
      <c r="S47" s="124"/>
      <c r="T47" s="124"/>
      <c r="U47" s="123" t="s">
        <v>101</v>
      </c>
      <c r="V47" s="123" t="s">
        <v>102</v>
      </c>
      <c r="W47" s="123" t="s">
        <v>103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110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1131594</v>
      </c>
      <c r="C68" s="18">
        <v>0</v>
      </c>
      <c r="D68" s="19">
        <v>38500000</v>
      </c>
      <c r="E68" s="20">
        <v>38500000</v>
      </c>
      <c r="F68" s="20">
        <v>9091763</v>
      </c>
      <c r="G68" s="20">
        <v>-12818</v>
      </c>
      <c r="H68" s="20">
        <v>321177</v>
      </c>
      <c r="I68" s="20">
        <v>9400122</v>
      </c>
      <c r="J68" s="20">
        <v>-1488880</v>
      </c>
      <c r="K68" s="20">
        <v>297584</v>
      </c>
      <c r="L68" s="20">
        <v>549298</v>
      </c>
      <c r="M68" s="20">
        <v>-641998</v>
      </c>
      <c r="N68" s="20">
        <v>552366</v>
      </c>
      <c r="O68" s="20">
        <v>1800481</v>
      </c>
      <c r="P68" s="20">
        <v>697280</v>
      </c>
      <c r="Q68" s="20">
        <v>3050127</v>
      </c>
      <c r="R68" s="20">
        <v>0</v>
      </c>
      <c r="S68" s="20">
        <v>0</v>
      </c>
      <c r="T68" s="20">
        <v>0</v>
      </c>
      <c r="U68" s="20">
        <v>0</v>
      </c>
      <c r="V68" s="20">
        <v>11808251</v>
      </c>
      <c r="W68" s="20">
        <v>38500000</v>
      </c>
      <c r="X68" s="20">
        <v>0</v>
      </c>
      <c r="Y68" s="19">
        <v>0</v>
      </c>
      <c r="Z68" s="22">
        <v>38500000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-576926</v>
      </c>
      <c r="C70" s="18">
        <v>0</v>
      </c>
      <c r="D70" s="19">
        <v>4026946</v>
      </c>
      <c r="E70" s="20">
        <v>4026946</v>
      </c>
      <c r="F70" s="20">
        <v>188055</v>
      </c>
      <c r="G70" s="20">
        <v>291525</v>
      </c>
      <c r="H70" s="20">
        <v>-1606972</v>
      </c>
      <c r="I70" s="20">
        <v>-1127392</v>
      </c>
      <c r="J70" s="20">
        <v>155337</v>
      </c>
      <c r="K70" s="20">
        <v>-685407</v>
      </c>
      <c r="L70" s="20">
        <v>-380616</v>
      </c>
      <c r="M70" s="20">
        <v>-910686</v>
      </c>
      <c r="N70" s="20">
        <v>-139247</v>
      </c>
      <c r="O70" s="20">
        <v>-736717</v>
      </c>
      <c r="P70" s="20">
        <v>-320271</v>
      </c>
      <c r="Q70" s="20">
        <v>-1196235</v>
      </c>
      <c r="R70" s="20">
        <v>0</v>
      </c>
      <c r="S70" s="20">
        <v>0</v>
      </c>
      <c r="T70" s="20">
        <v>0</v>
      </c>
      <c r="U70" s="20">
        <v>0</v>
      </c>
      <c r="V70" s="20">
        <v>-3234313</v>
      </c>
      <c r="W70" s="20">
        <v>4026946</v>
      </c>
      <c r="X70" s="20">
        <v>0</v>
      </c>
      <c r="Y70" s="19">
        <v>0</v>
      </c>
      <c r="Z70" s="22">
        <v>4026946</v>
      </c>
    </row>
    <row r="71" spans="1:26" ht="12.75" hidden="1">
      <c r="A71" s="38" t="s">
        <v>67</v>
      </c>
      <c r="B71" s="18">
        <v>-15170</v>
      </c>
      <c r="C71" s="18">
        <v>0</v>
      </c>
      <c r="D71" s="19">
        <v>991999</v>
      </c>
      <c r="E71" s="20">
        <v>991999</v>
      </c>
      <c r="F71" s="20">
        <v>154087</v>
      </c>
      <c r="G71" s="20">
        <v>146139</v>
      </c>
      <c r="H71" s="20">
        <v>73904</v>
      </c>
      <c r="I71" s="20">
        <v>374130</v>
      </c>
      <c r="J71" s="20">
        <v>95899</v>
      </c>
      <c r="K71" s="20">
        <v>91332</v>
      </c>
      <c r="L71" s="20">
        <v>187864</v>
      </c>
      <c r="M71" s="20">
        <v>375095</v>
      </c>
      <c r="N71" s="20">
        <v>48680</v>
      </c>
      <c r="O71" s="20">
        <v>74224</v>
      </c>
      <c r="P71" s="20">
        <v>179407</v>
      </c>
      <c r="Q71" s="20">
        <v>302311</v>
      </c>
      <c r="R71" s="20">
        <v>0</v>
      </c>
      <c r="S71" s="20">
        <v>0</v>
      </c>
      <c r="T71" s="20">
        <v>0</v>
      </c>
      <c r="U71" s="20">
        <v>0</v>
      </c>
      <c r="V71" s="20">
        <v>1051536</v>
      </c>
      <c r="W71" s="20">
        <v>991999</v>
      </c>
      <c r="X71" s="20">
        <v>0</v>
      </c>
      <c r="Y71" s="19">
        <v>0</v>
      </c>
      <c r="Z71" s="22">
        <v>991999</v>
      </c>
    </row>
    <row r="72" spans="1:26" ht="12.75" hidden="1">
      <c r="A72" s="38" t="s">
        <v>68</v>
      </c>
      <c r="B72" s="18">
        <v>166537</v>
      </c>
      <c r="C72" s="18">
        <v>0</v>
      </c>
      <c r="D72" s="19">
        <v>2521999</v>
      </c>
      <c r="E72" s="20">
        <v>2521999</v>
      </c>
      <c r="F72" s="20">
        <v>228206</v>
      </c>
      <c r="G72" s="20">
        <v>140659</v>
      </c>
      <c r="H72" s="20">
        <v>156087</v>
      </c>
      <c r="I72" s="20">
        <v>524952</v>
      </c>
      <c r="J72" s="20">
        <v>185794</v>
      </c>
      <c r="K72" s="20">
        <v>194523</v>
      </c>
      <c r="L72" s="20">
        <v>182572</v>
      </c>
      <c r="M72" s="20">
        <v>562889</v>
      </c>
      <c r="N72" s="20">
        <v>195191</v>
      </c>
      <c r="O72" s="20">
        <v>177525</v>
      </c>
      <c r="P72" s="20">
        <v>180748</v>
      </c>
      <c r="Q72" s="20">
        <v>553464</v>
      </c>
      <c r="R72" s="20">
        <v>0</v>
      </c>
      <c r="S72" s="20">
        <v>0</v>
      </c>
      <c r="T72" s="20">
        <v>0</v>
      </c>
      <c r="U72" s="20">
        <v>0</v>
      </c>
      <c r="V72" s="20">
        <v>1641305</v>
      </c>
      <c r="W72" s="20">
        <v>2521999</v>
      </c>
      <c r="X72" s="20">
        <v>0</v>
      </c>
      <c r="Y72" s="19">
        <v>0</v>
      </c>
      <c r="Z72" s="22">
        <v>2521999</v>
      </c>
    </row>
    <row r="73" spans="1:26" ht="12.75" hidden="1">
      <c r="A73" s="38" t="s">
        <v>69</v>
      </c>
      <c r="B73" s="18">
        <v>220980</v>
      </c>
      <c r="C73" s="18">
        <v>0</v>
      </c>
      <c r="D73" s="19">
        <v>3999999</v>
      </c>
      <c r="E73" s="20">
        <v>3999999</v>
      </c>
      <c r="F73" s="20">
        <v>235487</v>
      </c>
      <c r="G73" s="20">
        <v>276581</v>
      </c>
      <c r="H73" s="20">
        <v>274413</v>
      </c>
      <c r="I73" s="20">
        <v>786481</v>
      </c>
      <c r="J73" s="20">
        <v>289294</v>
      </c>
      <c r="K73" s="20">
        <v>297386</v>
      </c>
      <c r="L73" s="20">
        <v>279420</v>
      </c>
      <c r="M73" s="20">
        <v>866100</v>
      </c>
      <c r="N73" s="20">
        <v>272938</v>
      </c>
      <c r="O73" s="20">
        <v>269314</v>
      </c>
      <c r="P73" s="20">
        <v>224070</v>
      </c>
      <c r="Q73" s="20">
        <v>766322</v>
      </c>
      <c r="R73" s="20">
        <v>0</v>
      </c>
      <c r="S73" s="20">
        <v>0</v>
      </c>
      <c r="T73" s="20">
        <v>0</v>
      </c>
      <c r="U73" s="20">
        <v>0</v>
      </c>
      <c r="V73" s="20">
        <v>2418903</v>
      </c>
      <c r="W73" s="20">
        <v>3999999</v>
      </c>
      <c r="X73" s="20">
        <v>0</v>
      </c>
      <c r="Y73" s="19">
        <v>0</v>
      </c>
      <c r="Z73" s="22">
        <v>3999999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674284</v>
      </c>
      <c r="C75" s="27">
        <v>0</v>
      </c>
      <c r="D75" s="28">
        <v>7400000</v>
      </c>
      <c r="E75" s="29">
        <v>7400000</v>
      </c>
      <c r="F75" s="29">
        <v>362055</v>
      </c>
      <c r="G75" s="29">
        <v>807476</v>
      </c>
      <c r="H75" s="29">
        <v>675088</v>
      </c>
      <c r="I75" s="29">
        <v>1844619</v>
      </c>
      <c r="J75" s="29">
        <v>-189067</v>
      </c>
      <c r="K75" s="29">
        <v>623899</v>
      </c>
      <c r="L75" s="29">
        <v>393063</v>
      </c>
      <c r="M75" s="29">
        <v>827895</v>
      </c>
      <c r="N75" s="29">
        <v>-228298</v>
      </c>
      <c r="O75" s="29">
        <v>-2680357</v>
      </c>
      <c r="P75" s="29">
        <v>321715</v>
      </c>
      <c r="Q75" s="29">
        <v>-2586940</v>
      </c>
      <c r="R75" s="29">
        <v>0</v>
      </c>
      <c r="S75" s="29">
        <v>0</v>
      </c>
      <c r="T75" s="29">
        <v>0</v>
      </c>
      <c r="U75" s="29">
        <v>0</v>
      </c>
      <c r="V75" s="29">
        <v>85574</v>
      </c>
      <c r="W75" s="29">
        <v>7400000</v>
      </c>
      <c r="X75" s="29">
        <v>0</v>
      </c>
      <c r="Y75" s="28">
        <v>0</v>
      </c>
      <c r="Z75" s="30">
        <v>7400000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2158548</v>
      </c>
      <c r="C5" s="18">
        <v>0</v>
      </c>
      <c r="D5" s="58">
        <v>30089583</v>
      </c>
      <c r="E5" s="59">
        <v>42448350</v>
      </c>
      <c r="F5" s="59">
        <v>2323985</v>
      </c>
      <c r="G5" s="59">
        <v>2978482</v>
      </c>
      <c r="H5" s="59">
        <v>2321237</v>
      </c>
      <c r="I5" s="59">
        <v>7623704</v>
      </c>
      <c r="J5" s="59">
        <v>2316615</v>
      </c>
      <c r="K5" s="59">
        <v>0</v>
      </c>
      <c r="L5" s="59">
        <v>0</v>
      </c>
      <c r="M5" s="59">
        <v>2316615</v>
      </c>
      <c r="N5" s="59">
        <v>2321239</v>
      </c>
      <c r="O5" s="59">
        <v>2317734</v>
      </c>
      <c r="P5" s="59">
        <v>2298943</v>
      </c>
      <c r="Q5" s="59">
        <v>6937916</v>
      </c>
      <c r="R5" s="59">
        <v>2320340</v>
      </c>
      <c r="S5" s="59">
        <v>2321639</v>
      </c>
      <c r="T5" s="59">
        <v>2308595</v>
      </c>
      <c r="U5" s="59">
        <v>6950574</v>
      </c>
      <c r="V5" s="59">
        <v>23828809</v>
      </c>
      <c r="W5" s="59">
        <v>42448350</v>
      </c>
      <c r="X5" s="59">
        <v>-18619541</v>
      </c>
      <c r="Y5" s="60">
        <v>-43.86</v>
      </c>
      <c r="Z5" s="61">
        <v>42448350</v>
      </c>
    </row>
    <row r="6" spans="1:26" ht="12.75">
      <c r="A6" s="57" t="s">
        <v>32</v>
      </c>
      <c r="B6" s="18">
        <v>48784175</v>
      </c>
      <c r="C6" s="18">
        <v>0</v>
      </c>
      <c r="D6" s="58">
        <v>166478165</v>
      </c>
      <c r="E6" s="59">
        <v>187430417</v>
      </c>
      <c r="F6" s="59">
        <v>12020283</v>
      </c>
      <c r="G6" s="59">
        <v>11637869</v>
      </c>
      <c r="H6" s="59">
        <v>17073018</v>
      </c>
      <c r="I6" s="59">
        <v>40731170</v>
      </c>
      <c r="J6" s="59">
        <v>20220077</v>
      </c>
      <c r="K6" s="59">
        <v>0</v>
      </c>
      <c r="L6" s="59">
        <v>0</v>
      </c>
      <c r="M6" s="59">
        <v>20220077</v>
      </c>
      <c r="N6" s="59">
        <v>18268953</v>
      </c>
      <c r="O6" s="59">
        <v>16903484</v>
      </c>
      <c r="P6" s="59">
        <v>9247229</v>
      </c>
      <c r="Q6" s="59">
        <v>44419666</v>
      </c>
      <c r="R6" s="59">
        <v>10665850</v>
      </c>
      <c r="S6" s="59">
        <v>10759810</v>
      </c>
      <c r="T6" s="59">
        <v>11640714</v>
      </c>
      <c r="U6" s="59">
        <v>33066374</v>
      </c>
      <c r="V6" s="59">
        <v>138437287</v>
      </c>
      <c r="W6" s="59">
        <v>187430417</v>
      </c>
      <c r="X6" s="59">
        <v>-48993130</v>
      </c>
      <c r="Y6" s="60">
        <v>-26.14</v>
      </c>
      <c r="Z6" s="61">
        <v>187430417</v>
      </c>
    </row>
    <row r="7" spans="1:26" ht="12.75">
      <c r="A7" s="57" t="s">
        <v>33</v>
      </c>
      <c r="B7" s="18">
        <v>30515</v>
      </c>
      <c r="C7" s="18">
        <v>0</v>
      </c>
      <c r="D7" s="58">
        <v>586418</v>
      </c>
      <c r="E7" s="59">
        <v>46418</v>
      </c>
      <c r="F7" s="59">
        <v>11174</v>
      </c>
      <c r="G7" s="59">
        <v>0</v>
      </c>
      <c r="H7" s="59">
        <v>0</v>
      </c>
      <c r="I7" s="59">
        <v>11174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11174</v>
      </c>
      <c r="W7" s="59">
        <v>46418</v>
      </c>
      <c r="X7" s="59">
        <v>-35244</v>
      </c>
      <c r="Y7" s="60">
        <v>-75.93</v>
      </c>
      <c r="Z7" s="61">
        <v>46418</v>
      </c>
    </row>
    <row r="8" spans="1:26" ht="12.75">
      <c r="A8" s="57" t="s">
        <v>34</v>
      </c>
      <c r="B8" s="18">
        <v>3620856</v>
      </c>
      <c r="C8" s="18">
        <v>0</v>
      </c>
      <c r="D8" s="58">
        <v>58415000</v>
      </c>
      <c r="E8" s="59">
        <v>54415000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63186000</v>
      </c>
      <c r="Q8" s="59">
        <v>63186000</v>
      </c>
      <c r="R8" s="59">
        <v>0</v>
      </c>
      <c r="S8" s="59">
        <v>0</v>
      </c>
      <c r="T8" s="59">
        <v>0</v>
      </c>
      <c r="U8" s="59">
        <v>0</v>
      </c>
      <c r="V8" s="59">
        <v>63186000</v>
      </c>
      <c r="W8" s="59">
        <v>54415000</v>
      </c>
      <c r="X8" s="59">
        <v>8771000</v>
      </c>
      <c r="Y8" s="60">
        <v>16.12</v>
      </c>
      <c r="Z8" s="61">
        <v>54415000</v>
      </c>
    </row>
    <row r="9" spans="1:26" ht="12.75">
      <c r="A9" s="57" t="s">
        <v>35</v>
      </c>
      <c r="B9" s="18">
        <v>10511004</v>
      </c>
      <c r="C9" s="18">
        <v>0</v>
      </c>
      <c r="D9" s="58">
        <v>32299570</v>
      </c>
      <c r="E9" s="59">
        <v>57053126</v>
      </c>
      <c r="F9" s="59">
        <v>6632394</v>
      </c>
      <c r="G9" s="59">
        <v>6657458</v>
      </c>
      <c r="H9" s="59">
        <v>6881080</v>
      </c>
      <c r="I9" s="59">
        <v>20170932</v>
      </c>
      <c r="J9" s="59">
        <v>7024137</v>
      </c>
      <c r="K9" s="59">
        <v>0</v>
      </c>
      <c r="L9" s="59">
        <v>0</v>
      </c>
      <c r="M9" s="59">
        <v>7024137</v>
      </c>
      <c r="N9" s="59">
        <v>7595287</v>
      </c>
      <c r="O9" s="59">
        <v>7887564</v>
      </c>
      <c r="P9" s="59">
        <v>8088992</v>
      </c>
      <c r="Q9" s="59">
        <v>23571843</v>
      </c>
      <c r="R9" s="59">
        <v>8209274</v>
      </c>
      <c r="S9" s="59">
        <v>8362710</v>
      </c>
      <c r="T9" s="59">
        <v>8755747</v>
      </c>
      <c r="U9" s="59">
        <v>25327731</v>
      </c>
      <c r="V9" s="59">
        <v>76094643</v>
      </c>
      <c r="W9" s="59">
        <v>57053126</v>
      </c>
      <c r="X9" s="59">
        <v>19041517</v>
      </c>
      <c r="Y9" s="60">
        <v>33.38</v>
      </c>
      <c r="Z9" s="61">
        <v>57053126</v>
      </c>
    </row>
    <row r="10" spans="1:26" ht="20.25">
      <c r="A10" s="62" t="s">
        <v>104</v>
      </c>
      <c r="B10" s="63">
        <f>SUM(B5:B9)</f>
        <v>65105098</v>
      </c>
      <c r="C10" s="63">
        <f>SUM(C5:C9)</f>
        <v>0</v>
      </c>
      <c r="D10" s="64">
        <f aca="true" t="shared" si="0" ref="D10:Z10">SUM(D5:D9)</f>
        <v>287868736</v>
      </c>
      <c r="E10" s="65">
        <f t="shared" si="0"/>
        <v>341393311</v>
      </c>
      <c r="F10" s="65">
        <f t="shared" si="0"/>
        <v>20987836</v>
      </c>
      <c r="G10" s="65">
        <f t="shared" si="0"/>
        <v>21273809</v>
      </c>
      <c r="H10" s="65">
        <f t="shared" si="0"/>
        <v>26275335</v>
      </c>
      <c r="I10" s="65">
        <f t="shared" si="0"/>
        <v>68536980</v>
      </c>
      <c r="J10" s="65">
        <f t="shared" si="0"/>
        <v>29560829</v>
      </c>
      <c r="K10" s="65">
        <f t="shared" si="0"/>
        <v>0</v>
      </c>
      <c r="L10" s="65">
        <f t="shared" si="0"/>
        <v>0</v>
      </c>
      <c r="M10" s="65">
        <f t="shared" si="0"/>
        <v>29560829</v>
      </c>
      <c r="N10" s="65">
        <f t="shared" si="0"/>
        <v>28185479</v>
      </c>
      <c r="O10" s="65">
        <f t="shared" si="0"/>
        <v>27108782</v>
      </c>
      <c r="P10" s="65">
        <f t="shared" si="0"/>
        <v>82821164</v>
      </c>
      <c r="Q10" s="65">
        <f t="shared" si="0"/>
        <v>138115425</v>
      </c>
      <c r="R10" s="65">
        <f t="shared" si="0"/>
        <v>21195464</v>
      </c>
      <c r="S10" s="65">
        <f t="shared" si="0"/>
        <v>21444159</v>
      </c>
      <c r="T10" s="65">
        <f t="shared" si="0"/>
        <v>22705056</v>
      </c>
      <c r="U10" s="65">
        <f t="shared" si="0"/>
        <v>65344679</v>
      </c>
      <c r="V10" s="65">
        <f t="shared" si="0"/>
        <v>301557913</v>
      </c>
      <c r="W10" s="65">
        <f t="shared" si="0"/>
        <v>341393311</v>
      </c>
      <c r="X10" s="65">
        <f t="shared" si="0"/>
        <v>-39835398</v>
      </c>
      <c r="Y10" s="66">
        <f>+IF(W10&lt;&gt;0,(X10/W10)*100,0)</f>
        <v>-11.668476421906227</v>
      </c>
      <c r="Z10" s="67">
        <f t="shared" si="0"/>
        <v>341393311</v>
      </c>
    </row>
    <row r="11" spans="1:26" ht="12.75">
      <c r="A11" s="57" t="s">
        <v>36</v>
      </c>
      <c r="B11" s="18">
        <v>5821040</v>
      </c>
      <c r="C11" s="18">
        <v>0</v>
      </c>
      <c r="D11" s="58">
        <v>72750631</v>
      </c>
      <c r="E11" s="59">
        <v>68517536</v>
      </c>
      <c r="F11" s="59">
        <v>0</v>
      </c>
      <c r="G11" s="59">
        <v>11570728</v>
      </c>
      <c r="H11" s="59">
        <v>5904153</v>
      </c>
      <c r="I11" s="59">
        <v>17474881</v>
      </c>
      <c r="J11" s="59">
        <v>5636204</v>
      </c>
      <c r="K11" s="59">
        <v>0</v>
      </c>
      <c r="L11" s="59">
        <v>0</v>
      </c>
      <c r="M11" s="59">
        <v>5636204</v>
      </c>
      <c r="N11" s="59">
        <v>5737650</v>
      </c>
      <c r="O11" s="59">
        <v>5380088</v>
      </c>
      <c r="P11" s="59">
        <v>5871376</v>
      </c>
      <c r="Q11" s="59">
        <v>16989114</v>
      </c>
      <c r="R11" s="59">
        <v>5844666</v>
      </c>
      <c r="S11" s="59">
        <v>5611144</v>
      </c>
      <c r="T11" s="59">
        <v>5829920</v>
      </c>
      <c r="U11" s="59">
        <v>17285730</v>
      </c>
      <c r="V11" s="59">
        <v>57385929</v>
      </c>
      <c r="W11" s="59">
        <v>68517536</v>
      </c>
      <c r="X11" s="59">
        <v>-11131607</v>
      </c>
      <c r="Y11" s="60">
        <v>-16.25</v>
      </c>
      <c r="Z11" s="61">
        <v>68517536</v>
      </c>
    </row>
    <row r="12" spans="1:26" ht="12.75">
      <c r="A12" s="57" t="s">
        <v>37</v>
      </c>
      <c r="B12" s="18">
        <v>385216</v>
      </c>
      <c r="C12" s="18">
        <v>0</v>
      </c>
      <c r="D12" s="58">
        <v>6171016</v>
      </c>
      <c r="E12" s="59">
        <v>6171016</v>
      </c>
      <c r="F12" s="59">
        <v>407011</v>
      </c>
      <c r="G12" s="59">
        <v>405189</v>
      </c>
      <c r="H12" s="59">
        <v>385216</v>
      </c>
      <c r="I12" s="59">
        <v>1197416</v>
      </c>
      <c r="J12" s="59">
        <v>385216</v>
      </c>
      <c r="K12" s="59">
        <v>0</v>
      </c>
      <c r="L12" s="59">
        <v>0</v>
      </c>
      <c r="M12" s="59">
        <v>385216</v>
      </c>
      <c r="N12" s="59">
        <v>385364</v>
      </c>
      <c r="O12" s="59">
        <v>385364</v>
      </c>
      <c r="P12" s="59">
        <v>385364</v>
      </c>
      <c r="Q12" s="59">
        <v>1156092</v>
      </c>
      <c r="R12" s="59">
        <v>355911</v>
      </c>
      <c r="S12" s="59">
        <v>338214</v>
      </c>
      <c r="T12" s="59">
        <v>513242</v>
      </c>
      <c r="U12" s="59">
        <v>1207367</v>
      </c>
      <c r="V12" s="59">
        <v>3946091</v>
      </c>
      <c r="W12" s="59">
        <v>6171016</v>
      </c>
      <c r="X12" s="59">
        <v>-2224925</v>
      </c>
      <c r="Y12" s="60">
        <v>-36.05</v>
      </c>
      <c r="Z12" s="61">
        <v>6171016</v>
      </c>
    </row>
    <row r="13" spans="1:26" ht="12.75">
      <c r="A13" s="57" t="s">
        <v>105</v>
      </c>
      <c r="B13" s="18">
        <v>18206948</v>
      </c>
      <c r="C13" s="18">
        <v>0</v>
      </c>
      <c r="D13" s="58">
        <v>25360079</v>
      </c>
      <c r="E13" s="59">
        <v>23184999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23184999</v>
      </c>
      <c r="X13" s="59">
        <v>-23184999</v>
      </c>
      <c r="Y13" s="60">
        <v>-100</v>
      </c>
      <c r="Z13" s="61">
        <v>23184999</v>
      </c>
    </row>
    <row r="14" spans="1:26" ht="12.75">
      <c r="A14" s="57" t="s">
        <v>38</v>
      </c>
      <c r="B14" s="18">
        <v>9215207</v>
      </c>
      <c r="C14" s="18">
        <v>0</v>
      </c>
      <c r="D14" s="58">
        <v>4167957</v>
      </c>
      <c r="E14" s="59">
        <v>4017957</v>
      </c>
      <c r="F14" s="59">
        <v>0</v>
      </c>
      <c r="G14" s="59">
        <v>827</v>
      </c>
      <c r="H14" s="59">
        <v>75670</v>
      </c>
      <c r="I14" s="59">
        <v>76497</v>
      </c>
      <c r="J14" s="59">
        <v>5801</v>
      </c>
      <c r="K14" s="59">
        <v>0</v>
      </c>
      <c r="L14" s="59">
        <v>0</v>
      </c>
      <c r="M14" s="59">
        <v>5801</v>
      </c>
      <c r="N14" s="59">
        <v>4089</v>
      </c>
      <c r="O14" s="59">
        <v>821133</v>
      </c>
      <c r="P14" s="59">
        <v>4715</v>
      </c>
      <c r="Q14" s="59">
        <v>829937</v>
      </c>
      <c r="R14" s="59">
        <v>1799</v>
      </c>
      <c r="S14" s="59">
        <v>44851</v>
      </c>
      <c r="T14" s="59">
        <v>2637740</v>
      </c>
      <c r="U14" s="59">
        <v>2684390</v>
      </c>
      <c r="V14" s="59">
        <v>3596625</v>
      </c>
      <c r="W14" s="59">
        <v>4017957</v>
      </c>
      <c r="X14" s="59">
        <v>-421332</v>
      </c>
      <c r="Y14" s="60">
        <v>-10.49</v>
      </c>
      <c r="Z14" s="61">
        <v>4017957</v>
      </c>
    </row>
    <row r="15" spans="1:26" ht="12.75">
      <c r="A15" s="57" t="s">
        <v>39</v>
      </c>
      <c r="B15" s="18">
        <v>43436372</v>
      </c>
      <c r="C15" s="18">
        <v>0</v>
      </c>
      <c r="D15" s="58">
        <v>93126829</v>
      </c>
      <c r="E15" s="59">
        <v>62588829</v>
      </c>
      <c r="F15" s="59">
        <v>102366</v>
      </c>
      <c r="G15" s="59">
        <v>6329012</v>
      </c>
      <c r="H15" s="59">
        <v>7619192</v>
      </c>
      <c r="I15" s="59">
        <v>14050570</v>
      </c>
      <c r="J15" s="59">
        <v>289051</v>
      </c>
      <c r="K15" s="59">
        <v>0</v>
      </c>
      <c r="L15" s="59">
        <v>0</v>
      </c>
      <c r="M15" s="59">
        <v>289051</v>
      </c>
      <c r="N15" s="59">
        <v>1099751</v>
      </c>
      <c r="O15" s="59">
        <v>23521985</v>
      </c>
      <c r="P15" s="59">
        <v>2016064</v>
      </c>
      <c r="Q15" s="59">
        <v>26637800</v>
      </c>
      <c r="R15" s="59">
        <v>819755</v>
      </c>
      <c r="S15" s="59">
        <v>14699415</v>
      </c>
      <c r="T15" s="59">
        <v>14783845</v>
      </c>
      <c r="U15" s="59">
        <v>30303015</v>
      </c>
      <c r="V15" s="59">
        <v>71280436</v>
      </c>
      <c r="W15" s="59">
        <v>62588829</v>
      </c>
      <c r="X15" s="59">
        <v>8691607</v>
      </c>
      <c r="Y15" s="60">
        <v>13.89</v>
      </c>
      <c r="Z15" s="61">
        <v>62588829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350000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350000</v>
      </c>
      <c r="X16" s="59">
        <v>-350000</v>
      </c>
      <c r="Y16" s="60">
        <v>-100</v>
      </c>
      <c r="Z16" s="61">
        <v>350000</v>
      </c>
    </row>
    <row r="17" spans="1:26" ht="12.75">
      <c r="A17" s="57" t="s">
        <v>40</v>
      </c>
      <c r="B17" s="18">
        <v>141399357</v>
      </c>
      <c r="C17" s="18">
        <v>0</v>
      </c>
      <c r="D17" s="58">
        <v>144346782</v>
      </c>
      <c r="E17" s="59">
        <v>124551593</v>
      </c>
      <c r="F17" s="59">
        <v>3210465</v>
      </c>
      <c r="G17" s="59">
        <v>2598520</v>
      </c>
      <c r="H17" s="59">
        <v>1481848</v>
      </c>
      <c r="I17" s="59">
        <v>7290833</v>
      </c>
      <c r="J17" s="59">
        <v>1444517</v>
      </c>
      <c r="K17" s="59">
        <v>0</v>
      </c>
      <c r="L17" s="59">
        <v>0</v>
      </c>
      <c r="M17" s="59">
        <v>1444517</v>
      </c>
      <c r="N17" s="59">
        <v>1675023</v>
      </c>
      <c r="O17" s="59">
        <v>251822</v>
      </c>
      <c r="P17" s="59">
        <v>3791603</v>
      </c>
      <c r="Q17" s="59">
        <v>5718448</v>
      </c>
      <c r="R17" s="59">
        <v>1232747</v>
      </c>
      <c r="S17" s="59">
        <v>4516714</v>
      </c>
      <c r="T17" s="59">
        <v>4365786</v>
      </c>
      <c r="U17" s="59">
        <v>10115247</v>
      </c>
      <c r="V17" s="59">
        <v>24569045</v>
      </c>
      <c r="W17" s="59">
        <v>124551593</v>
      </c>
      <c r="X17" s="59">
        <v>-99982548</v>
      </c>
      <c r="Y17" s="60">
        <v>-80.27</v>
      </c>
      <c r="Z17" s="61">
        <v>124551593</v>
      </c>
    </row>
    <row r="18" spans="1:26" ht="12.75">
      <c r="A18" s="68" t="s">
        <v>41</v>
      </c>
      <c r="B18" s="69">
        <f>SUM(B11:B17)</f>
        <v>218464140</v>
      </c>
      <c r="C18" s="69">
        <f>SUM(C11:C17)</f>
        <v>0</v>
      </c>
      <c r="D18" s="70">
        <f aca="true" t="shared" si="1" ref="D18:Z18">SUM(D11:D17)</f>
        <v>345923294</v>
      </c>
      <c r="E18" s="71">
        <f t="shared" si="1"/>
        <v>289381930</v>
      </c>
      <c r="F18" s="71">
        <f t="shared" si="1"/>
        <v>3719842</v>
      </c>
      <c r="G18" s="71">
        <f t="shared" si="1"/>
        <v>20904276</v>
      </c>
      <c r="H18" s="71">
        <f t="shared" si="1"/>
        <v>15466079</v>
      </c>
      <c r="I18" s="71">
        <f t="shared" si="1"/>
        <v>40090197</v>
      </c>
      <c r="J18" s="71">
        <f t="shared" si="1"/>
        <v>7760789</v>
      </c>
      <c r="K18" s="71">
        <f t="shared" si="1"/>
        <v>0</v>
      </c>
      <c r="L18" s="71">
        <f t="shared" si="1"/>
        <v>0</v>
      </c>
      <c r="M18" s="71">
        <f t="shared" si="1"/>
        <v>7760789</v>
      </c>
      <c r="N18" s="71">
        <f t="shared" si="1"/>
        <v>8901877</v>
      </c>
      <c r="O18" s="71">
        <f t="shared" si="1"/>
        <v>30360392</v>
      </c>
      <c r="P18" s="71">
        <f t="shared" si="1"/>
        <v>12069122</v>
      </c>
      <c r="Q18" s="71">
        <f t="shared" si="1"/>
        <v>51331391</v>
      </c>
      <c r="R18" s="71">
        <f t="shared" si="1"/>
        <v>8254878</v>
      </c>
      <c r="S18" s="71">
        <f t="shared" si="1"/>
        <v>25210338</v>
      </c>
      <c r="T18" s="71">
        <f t="shared" si="1"/>
        <v>28130533</v>
      </c>
      <c r="U18" s="71">
        <f t="shared" si="1"/>
        <v>61595749</v>
      </c>
      <c r="V18" s="71">
        <f t="shared" si="1"/>
        <v>160778126</v>
      </c>
      <c r="W18" s="71">
        <f t="shared" si="1"/>
        <v>289381930</v>
      </c>
      <c r="X18" s="71">
        <f t="shared" si="1"/>
        <v>-128603804</v>
      </c>
      <c r="Y18" s="66">
        <f>+IF(W18&lt;&gt;0,(X18/W18)*100,0)</f>
        <v>-44.44085503196416</v>
      </c>
      <c r="Z18" s="72">
        <f t="shared" si="1"/>
        <v>289381930</v>
      </c>
    </row>
    <row r="19" spans="1:26" ht="12.75">
      <c r="A19" s="68" t="s">
        <v>42</v>
      </c>
      <c r="B19" s="73">
        <f>+B10-B18</f>
        <v>-153359042</v>
      </c>
      <c r="C19" s="73">
        <f>+C10-C18</f>
        <v>0</v>
      </c>
      <c r="D19" s="74">
        <f aca="true" t="shared" si="2" ref="D19:Z19">+D10-D18</f>
        <v>-58054558</v>
      </c>
      <c r="E19" s="75">
        <f t="shared" si="2"/>
        <v>52011381</v>
      </c>
      <c r="F19" s="75">
        <f t="shared" si="2"/>
        <v>17267994</v>
      </c>
      <c r="G19" s="75">
        <f t="shared" si="2"/>
        <v>369533</v>
      </c>
      <c r="H19" s="75">
        <f t="shared" si="2"/>
        <v>10809256</v>
      </c>
      <c r="I19" s="75">
        <f t="shared" si="2"/>
        <v>28446783</v>
      </c>
      <c r="J19" s="75">
        <f t="shared" si="2"/>
        <v>21800040</v>
      </c>
      <c r="K19" s="75">
        <f t="shared" si="2"/>
        <v>0</v>
      </c>
      <c r="L19" s="75">
        <f t="shared" si="2"/>
        <v>0</v>
      </c>
      <c r="M19" s="75">
        <f t="shared" si="2"/>
        <v>21800040</v>
      </c>
      <c r="N19" s="75">
        <f t="shared" si="2"/>
        <v>19283602</v>
      </c>
      <c r="O19" s="75">
        <f t="shared" si="2"/>
        <v>-3251610</v>
      </c>
      <c r="P19" s="75">
        <f t="shared" si="2"/>
        <v>70752042</v>
      </c>
      <c r="Q19" s="75">
        <f t="shared" si="2"/>
        <v>86784034</v>
      </c>
      <c r="R19" s="75">
        <f t="shared" si="2"/>
        <v>12940586</v>
      </c>
      <c r="S19" s="75">
        <f t="shared" si="2"/>
        <v>-3766179</v>
      </c>
      <c r="T19" s="75">
        <f t="shared" si="2"/>
        <v>-5425477</v>
      </c>
      <c r="U19" s="75">
        <f t="shared" si="2"/>
        <v>3748930</v>
      </c>
      <c r="V19" s="75">
        <f t="shared" si="2"/>
        <v>140779787</v>
      </c>
      <c r="W19" s="75">
        <f>IF(E10=E18,0,W10-W18)</f>
        <v>52011381</v>
      </c>
      <c r="X19" s="75">
        <f t="shared" si="2"/>
        <v>88768406</v>
      </c>
      <c r="Y19" s="76">
        <f>+IF(W19&lt;&gt;0,(X19/W19)*100,0)</f>
        <v>170.6711190768036</v>
      </c>
      <c r="Z19" s="77">
        <f t="shared" si="2"/>
        <v>52011381</v>
      </c>
    </row>
    <row r="20" spans="1:26" ht="20.25">
      <c r="A20" s="78" t="s">
        <v>43</v>
      </c>
      <c r="B20" s="79">
        <v>11396791</v>
      </c>
      <c r="C20" s="79">
        <v>0</v>
      </c>
      <c r="D20" s="80">
        <v>14793000</v>
      </c>
      <c r="E20" s="81">
        <v>18793000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16793000</v>
      </c>
      <c r="P20" s="81">
        <v>10000000</v>
      </c>
      <c r="Q20" s="81">
        <v>26793000</v>
      </c>
      <c r="R20" s="81">
        <v>0</v>
      </c>
      <c r="S20" s="81">
        <v>0</v>
      </c>
      <c r="T20" s="81">
        <v>0</v>
      </c>
      <c r="U20" s="81">
        <v>0</v>
      </c>
      <c r="V20" s="81">
        <v>26793000</v>
      </c>
      <c r="W20" s="81">
        <v>18793000</v>
      </c>
      <c r="X20" s="81">
        <v>8000000</v>
      </c>
      <c r="Y20" s="82">
        <v>42.57</v>
      </c>
      <c r="Z20" s="83">
        <v>18793000</v>
      </c>
    </row>
    <row r="21" spans="1:26" ht="41.25">
      <c r="A21" s="84" t="s">
        <v>106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107</v>
      </c>
      <c r="B22" s="91">
        <f>SUM(B19:B21)</f>
        <v>-141962251</v>
      </c>
      <c r="C22" s="91">
        <f>SUM(C19:C21)</f>
        <v>0</v>
      </c>
      <c r="D22" s="92">
        <f aca="true" t="shared" si="3" ref="D22:Z22">SUM(D19:D21)</f>
        <v>-43261558</v>
      </c>
      <c r="E22" s="93">
        <f t="shared" si="3"/>
        <v>70804381</v>
      </c>
      <c r="F22" s="93">
        <f t="shared" si="3"/>
        <v>17267994</v>
      </c>
      <c r="G22" s="93">
        <f t="shared" si="3"/>
        <v>369533</v>
      </c>
      <c r="H22" s="93">
        <f t="shared" si="3"/>
        <v>10809256</v>
      </c>
      <c r="I22" s="93">
        <f t="shared" si="3"/>
        <v>28446783</v>
      </c>
      <c r="J22" s="93">
        <f t="shared" si="3"/>
        <v>21800040</v>
      </c>
      <c r="K22" s="93">
        <f t="shared" si="3"/>
        <v>0</v>
      </c>
      <c r="L22" s="93">
        <f t="shared" si="3"/>
        <v>0</v>
      </c>
      <c r="M22" s="93">
        <f t="shared" si="3"/>
        <v>21800040</v>
      </c>
      <c r="N22" s="93">
        <f t="shared" si="3"/>
        <v>19283602</v>
      </c>
      <c r="O22" s="93">
        <f t="shared" si="3"/>
        <v>13541390</v>
      </c>
      <c r="P22" s="93">
        <f t="shared" si="3"/>
        <v>80752042</v>
      </c>
      <c r="Q22" s="93">
        <f t="shared" si="3"/>
        <v>113577034</v>
      </c>
      <c r="R22" s="93">
        <f t="shared" si="3"/>
        <v>12940586</v>
      </c>
      <c r="S22" s="93">
        <f t="shared" si="3"/>
        <v>-3766179</v>
      </c>
      <c r="T22" s="93">
        <f t="shared" si="3"/>
        <v>-5425477</v>
      </c>
      <c r="U22" s="93">
        <f t="shared" si="3"/>
        <v>3748930</v>
      </c>
      <c r="V22" s="93">
        <f t="shared" si="3"/>
        <v>167572787</v>
      </c>
      <c r="W22" s="93">
        <f t="shared" si="3"/>
        <v>70804381</v>
      </c>
      <c r="X22" s="93">
        <f t="shared" si="3"/>
        <v>96768406</v>
      </c>
      <c r="Y22" s="94">
        <f>+IF(W22&lt;&gt;0,(X22/W22)*100,0)</f>
        <v>136.67008260406936</v>
      </c>
      <c r="Z22" s="95">
        <f t="shared" si="3"/>
        <v>70804381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-141962251</v>
      </c>
      <c r="C24" s="73">
        <f>SUM(C22:C23)</f>
        <v>0</v>
      </c>
      <c r="D24" s="74">
        <f aca="true" t="shared" si="4" ref="D24:Z24">SUM(D22:D23)</f>
        <v>-43261558</v>
      </c>
      <c r="E24" s="75">
        <f t="shared" si="4"/>
        <v>70804381</v>
      </c>
      <c r="F24" s="75">
        <f t="shared" si="4"/>
        <v>17267994</v>
      </c>
      <c r="G24" s="75">
        <f t="shared" si="4"/>
        <v>369533</v>
      </c>
      <c r="H24" s="75">
        <f t="shared" si="4"/>
        <v>10809256</v>
      </c>
      <c r="I24" s="75">
        <f t="shared" si="4"/>
        <v>28446783</v>
      </c>
      <c r="J24" s="75">
        <f t="shared" si="4"/>
        <v>21800040</v>
      </c>
      <c r="K24" s="75">
        <f t="shared" si="4"/>
        <v>0</v>
      </c>
      <c r="L24" s="75">
        <f t="shared" si="4"/>
        <v>0</v>
      </c>
      <c r="M24" s="75">
        <f t="shared" si="4"/>
        <v>21800040</v>
      </c>
      <c r="N24" s="75">
        <f t="shared" si="4"/>
        <v>19283602</v>
      </c>
      <c r="O24" s="75">
        <f t="shared" si="4"/>
        <v>13541390</v>
      </c>
      <c r="P24" s="75">
        <f t="shared" si="4"/>
        <v>80752042</v>
      </c>
      <c r="Q24" s="75">
        <f t="shared" si="4"/>
        <v>113577034</v>
      </c>
      <c r="R24" s="75">
        <f t="shared" si="4"/>
        <v>12940586</v>
      </c>
      <c r="S24" s="75">
        <f t="shared" si="4"/>
        <v>-3766179</v>
      </c>
      <c r="T24" s="75">
        <f t="shared" si="4"/>
        <v>-5425477</v>
      </c>
      <c r="U24" s="75">
        <f t="shared" si="4"/>
        <v>3748930</v>
      </c>
      <c r="V24" s="75">
        <f t="shared" si="4"/>
        <v>167572787</v>
      </c>
      <c r="W24" s="75">
        <f t="shared" si="4"/>
        <v>70804381</v>
      </c>
      <c r="X24" s="75">
        <f t="shared" si="4"/>
        <v>96768406</v>
      </c>
      <c r="Y24" s="76">
        <f>+IF(W24&lt;&gt;0,(X24/W24)*100,0)</f>
        <v>136.67008260406936</v>
      </c>
      <c r="Z24" s="77">
        <f t="shared" si="4"/>
        <v>70804381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108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-318264219</v>
      </c>
      <c r="C27" s="21">
        <v>0</v>
      </c>
      <c r="D27" s="103">
        <v>18318351</v>
      </c>
      <c r="E27" s="104">
        <v>23318351</v>
      </c>
      <c r="F27" s="104">
        <v>4829909</v>
      </c>
      <c r="G27" s="104">
        <v>930276</v>
      </c>
      <c r="H27" s="104">
        <v>0</v>
      </c>
      <c r="I27" s="104">
        <v>5760185</v>
      </c>
      <c r="J27" s="104">
        <v>7001661</v>
      </c>
      <c r="K27" s="104">
        <v>0</v>
      </c>
      <c r="L27" s="104">
        <v>0</v>
      </c>
      <c r="M27" s="104">
        <v>7001661</v>
      </c>
      <c r="N27" s="104">
        <v>0</v>
      </c>
      <c r="O27" s="104">
        <v>0</v>
      </c>
      <c r="P27" s="104">
        <v>1692154</v>
      </c>
      <c r="Q27" s="104">
        <v>1692154</v>
      </c>
      <c r="R27" s="104">
        <v>0</v>
      </c>
      <c r="S27" s="104">
        <v>600757</v>
      </c>
      <c r="T27" s="104">
        <v>8215293</v>
      </c>
      <c r="U27" s="104">
        <v>8816050</v>
      </c>
      <c r="V27" s="104">
        <v>23270050</v>
      </c>
      <c r="W27" s="104">
        <v>23318351</v>
      </c>
      <c r="X27" s="104">
        <v>-48301</v>
      </c>
      <c r="Y27" s="105">
        <v>-0.21</v>
      </c>
      <c r="Z27" s="106">
        <v>23318351</v>
      </c>
    </row>
    <row r="28" spans="1:26" ht="12.75">
      <c r="A28" s="107" t="s">
        <v>47</v>
      </c>
      <c r="B28" s="18">
        <v>-331906203</v>
      </c>
      <c r="C28" s="18">
        <v>0</v>
      </c>
      <c r="D28" s="58">
        <v>18158351</v>
      </c>
      <c r="E28" s="59">
        <v>18158351</v>
      </c>
      <c r="F28" s="59">
        <v>4745809</v>
      </c>
      <c r="G28" s="59">
        <v>930276</v>
      </c>
      <c r="H28" s="59">
        <v>0</v>
      </c>
      <c r="I28" s="59">
        <v>5676085</v>
      </c>
      <c r="J28" s="59">
        <v>7001661</v>
      </c>
      <c r="K28" s="59">
        <v>0</v>
      </c>
      <c r="L28" s="59">
        <v>0</v>
      </c>
      <c r="M28" s="59">
        <v>7001661</v>
      </c>
      <c r="N28" s="59">
        <v>0</v>
      </c>
      <c r="O28" s="59">
        <v>0</v>
      </c>
      <c r="P28" s="59">
        <v>1692154</v>
      </c>
      <c r="Q28" s="59">
        <v>1692154</v>
      </c>
      <c r="R28" s="59">
        <v>0</v>
      </c>
      <c r="S28" s="59">
        <v>600757</v>
      </c>
      <c r="T28" s="59">
        <v>4431829</v>
      </c>
      <c r="U28" s="59">
        <v>5032586</v>
      </c>
      <c r="V28" s="59">
        <v>19402486</v>
      </c>
      <c r="W28" s="59">
        <v>18158351</v>
      </c>
      <c r="X28" s="59">
        <v>1244135</v>
      </c>
      <c r="Y28" s="60">
        <v>6.85</v>
      </c>
      <c r="Z28" s="61">
        <v>18158351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11835191</v>
      </c>
      <c r="C31" s="18">
        <v>0</v>
      </c>
      <c r="D31" s="58">
        <v>160000</v>
      </c>
      <c r="E31" s="59">
        <v>5160000</v>
      </c>
      <c r="F31" s="59">
        <v>84100</v>
      </c>
      <c r="G31" s="59">
        <v>0</v>
      </c>
      <c r="H31" s="59">
        <v>0</v>
      </c>
      <c r="I31" s="59">
        <v>84100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3783464</v>
      </c>
      <c r="U31" s="59">
        <v>3783464</v>
      </c>
      <c r="V31" s="59">
        <v>3867564</v>
      </c>
      <c r="W31" s="59">
        <v>5160000</v>
      </c>
      <c r="X31" s="59">
        <v>-1292436</v>
      </c>
      <c r="Y31" s="60">
        <v>-25.05</v>
      </c>
      <c r="Z31" s="61">
        <v>5160000</v>
      </c>
    </row>
    <row r="32" spans="1:26" ht="12.75">
      <c r="A32" s="68" t="s">
        <v>50</v>
      </c>
      <c r="B32" s="21">
        <f>SUM(B28:B31)</f>
        <v>-320071012</v>
      </c>
      <c r="C32" s="21">
        <f>SUM(C28:C31)</f>
        <v>0</v>
      </c>
      <c r="D32" s="103">
        <f aca="true" t="shared" si="5" ref="D32:Z32">SUM(D28:D31)</f>
        <v>18318351</v>
      </c>
      <c r="E32" s="104">
        <f t="shared" si="5"/>
        <v>23318351</v>
      </c>
      <c r="F32" s="104">
        <f t="shared" si="5"/>
        <v>4829909</v>
      </c>
      <c r="G32" s="104">
        <f t="shared" si="5"/>
        <v>930276</v>
      </c>
      <c r="H32" s="104">
        <f t="shared" si="5"/>
        <v>0</v>
      </c>
      <c r="I32" s="104">
        <f t="shared" si="5"/>
        <v>5760185</v>
      </c>
      <c r="J32" s="104">
        <f t="shared" si="5"/>
        <v>7001661</v>
      </c>
      <c r="K32" s="104">
        <f t="shared" si="5"/>
        <v>0</v>
      </c>
      <c r="L32" s="104">
        <f t="shared" si="5"/>
        <v>0</v>
      </c>
      <c r="M32" s="104">
        <f t="shared" si="5"/>
        <v>7001661</v>
      </c>
      <c r="N32" s="104">
        <f t="shared" si="5"/>
        <v>0</v>
      </c>
      <c r="O32" s="104">
        <f t="shared" si="5"/>
        <v>0</v>
      </c>
      <c r="P32" s="104">
        <f t="shared" si="5"/>
        <v>1692154</v>
      </c>
      <c r="Q32" s="104">
        <f t="shared" si="5"/>
        <v>1692154</v>
      </c>
      <c r="R32" s="104">
        <f t="shared" si="5"/>
        <v>0</v>
      </c>
      <c r="S32" s="104">
        <f t="shared" si="5"/>
        <v>600757</v>
      </c>
      <c r="T32" s="104">
        <f t="shared" si="5"/>
        <v>8215293</v>
      </c>
      <c r="U32" s="104">
        <f t="shared" si="5"/>
        <v>8816050</v>
      </c>
      <c r="V32" s="104">
        <f t="shared" si="5"/>
        <v>23270050</v>
      </c>
      <c r="W32" s="104">
        <f t="shared" si="5"/>
        <v>23318351</v>
      </c>
      <c r="X32" s="104">
        <f t="shared" si="5"/>
        <v>-48301</v>
      </c>
      <c r="Y32" s="105">
        <f>+IF(W32&lt;&gt;0,(X32/W32)*100,0)</f>
        <v>-0.20713728856727476</v>
      </c>
      <c r="Z32" s="106">
        <f t="shared" si="5"/>
        <v>23318351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-89752496</v>
      </c>
      <c r="C35" s="18">
        <v>0</v>
      </c>
      <c r="D35" s="58">
        <v>1372322520</v>
      </c>
      <c r="E35" s="59">
        <v>1271748553</v>
      </c>
      <c r="F35" s="59">
        <v>-7847680</v>
      </c>
      <c r="G35" s="59">
        <v>7806268</v>
      </c>
      <c r="H35" s="59">
        <v>33671014</v>
      </c>
      <c r="I35" s="59">
        <v>33629602</v>
      </c>
      <c r="J35" s="59">
        <v>16327891</v>
      </c>
      <c r="K35" s="59">
        <v>0</v>
      </c>
      <c r="L35" s="59">
        <v>0</v>
      </c>
      <c r="M35" s="59">
        <v>16327891</v>
      </c>
      <c r="N35" s="59">
        <v>32264335</v>
      </c>
      <c r="O35" s="59">
        <v>34166997</v>
      </c>
      <c r="P35" s="59">
        <v>73304796</v>
      </c>
      <c r="Q35" s="59">
        <v>139736128</v>
      </c>
      <c r="R35" s="59">
        <v>22933398</v>
      </c>
      <c r="S35" s="59">
        <v>23123591</v>
      </c>
      <c r="T35" s="59">
        <v>17989234</v>
      </c>
      <c r="U35" s="59">
        <v>64046223</v>
      </c>
      <c r="V35" s="59">
        <v>253739844</v>
      </c>
      <c r="W35" s="59">
        <v>1271748553</v>
      </c>
      <c r="X35" s="59">
        <v>-1018008709</v>
      </c>
      <c r="Y35" s="60">
        <v>-80.05</v>
      </c>
      <c r="Z35" s="61">
        <v>1271748553</v>
      </c>
    </row>
    <row r="36" spans="1:26" ht="12.75">
      <c r="A36" s="57" t="s">
        <v>53</v>
      </c>
      <c r="B36" s="18">
        <v>-292969006</v>
      </c>
      <c r="C36" s="18">
        <v>0</v>
      </c>
      <c r="D36" s="58">
        <v>864170378</v>
      </c>
      <c r="E36" s="59">
        <v>780668663</v>
      </c>
      <c r="F36" s="59">
        <v>4829909</v>
      </c>
      <c r="G36" s="59">
        <v>930276</v>
      </c>
      <c r="H36" s="59">
        <v>0</v>
      </c>
      <c r="I36" s="59">
        <v>5760185</v>
      </c>
      <c r="J36" s="59">
        <v>7001661</v>
      </c>
      <c r="K36" s="59">
        <v>0</v>
      </c>
      <c r="L36" s="59">
        <v>0</v>
      </c>
      <c r="M36" s="59">
        <v>7001661</v>
      </c>
      <c r="N36" s="59">
        <v>0</v>
      </c>
      <c r="O36" s="59">
        <v>0</v>
      </c>
      <c r="P36" s="59">
        <v>1692154</v>
      </c>
      <c r="Q36" s="59">
        <v>1692154</v>
      </c>
      <c r="R36" s="59">
        <v>0</v>
      </c>
      <c r="S36" s="59">
        <v>600757</v>
      </c>
      <c r="T36" s="59">
        <v>8215293</v>
      </c>
      <c r="U36" s="59">
        <v>8816050</v>
      </c>
      <c r="V36" s="59">
        <v>23270050</v>
      </c>
      <c r="W36" s="59">
        <v>780668663</v>
      </c>
      <c r="X36" s="59">
        <v>-757398613</v>
      </c>
      <c r="Y36" s="60">
        <v>-97.02</v>
      </c>
      <c r="Z36" s="61">
        <v>780668663</v>
      </c>
    </row>
    <row r="37" spans="1:26" ht="12.75">
      <c r="A37" s="57" t="s">
        <v>54</v>
      </c>
      <c r="B37" s="18">
        <v>97534144</v>
      </c>
      <c r="C37" s="18">
        <v>0</v>
      </c>
      <c r="D37" s="58">
        <v>389992208</v>
      </c>
      <c r="E37" s="59">
        <v>304818599</v>
      </c>
      <c r="F37" s="59">
        <v>-20285765</v>
      </c>
      <c r="G37" s="59">
        <v>8367011</v>
      </c>
      <c r="H37" s="59">
        <v>22861754</v>
      </c>
      <c r="I37" s="59">
        <v>10943000</v>
      </c>
      <c r="J37" s="59">
        <v>1529504</v>
      </c>
      <c r="K37" s="59">
        <v>0</v>
      </c>
      <c r="L37" s="59">
        <v>0</v>
      </c>
      <c r="M37" s="59">
        <v>1529504</v>
      </c>
      <c r="N37" s="59">
        <v>12980733</v>
      </c>
      <c r="O37" s="59">
        <v>20625597</v>
      </c>
      <c r="P37" s="59">
        <v>-5709779</v>
      </c>
      <c r="Q37" s="59">
        <v>27896551</v>
      </c>
      <c r="R37" s="59">
        <v>9992804</v>
      </c>
      <c r="S37" s="59">
        <v>27490523</v>
      </c>
      <c r="T37" s="59">
        <v>31630003</v>
      </c>
      <c r="U37" s="59">
        <v>69113330</v>
      </c>
      <c r="V37" s="59">
        <v>109482385</v>
      </c>
      <c r="W37" s="59">
        <v>304818599</v>
      </c>
      <c r="X37" s="59">
        <v>-195336214</v>
      </c>
      <c r="Y37" s="60">
        <v>-64.08</v>
      </c>
      <c r="Z37" s="61">
        <v>304818599</v>
      </c>
    </row>
    <row r="38" spans="1:26" ht="12.75">
      <c r="A38" s="57" t="s">
        <v>55</v>
      </c>
      <c r="B38" s="18">
        <v>-421434</v>
      </c>
      <c r="C38" s="18">
        <v>0</v>
      </c>
      <c r="D38" s="58">
        <v>14646798</v>
      </c>
      <c r="E38" s="59">
        <v>60324692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60324692</v>
      </c>
      <c r="X38" s="59">
        <v>-60324692</v>
      </c>
      <c r="Y38" s="60">
        <v>-100</v>
      </c>
      <c r="Z38" s="61">
        <v>60324692</v>
      </c>
    </row>
    <row r="39" spans="1:26" ht="12.75">
      <c r="A39" s="57" t="s">
        <v>56</v>
      </c>
      <c r="B39" s="18">
        <v>-337871961</v>
      </c>
      <c r="C39" s="18">
        <v>0</v>
      </c>
      <c r="D39" s="58">
        <v>1875115450</v>
      </c>
      <c r="E39" s="59">
        <v>1616469544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10</v>
      </c>
      <c r="P39" s="59">
        <v>-45313</v>
      </c>
      <c r="Q39" s="59">
        <v>-45303</v>
      </c>
      <c r="R39" s="59">
        <v>8</v>
      </c>
      <c r="S39" s="59">
        <v>4</v>
      </c>
      <c r="T39" s="59">
        <v>1</v>
      </c>
      <c r="U39" s="59">
        <v>13</v>
      </c>
      <c r="V39" s="59">
        <v>-45290</v>
      </c>
      <c r="W39" s="59">
        <v>1616469544</v>
      </c>
      <c r="X39" s="59">
        <v>-1616514834</v>
      </c>
      <c r="Y39" s="60">
        <v>-100</v>
      </c>
      <c r="Z39" s="61">
        <v>1616469544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-70498313</v>
      </c>
      <c r="C42" s="18">
        <v>0</v>
      </c>
      <c r="D42" s="58">
        <v>-239970438</v>
      </c>
      <c r="E42" s="59">
        <v>-168744156</v>
      </c>
      <c r="F42" s="59">
        <v>-3421419</v>
      </c>
      <c r="G42" s="59">
        <v>-20834797</v>
      </c>
      <c r="H42" s="59">
        <v>-15405462</v>
      </c>
      <c r="I42" s="59">
        <v>-39661678</v>
      </c>
      <c r="J42" s="59">
        <v>-7760789</v>
      </c>
      <c r="K42" s="59">
        <v>0</v>
      </c>
      <c r="L42" s="59">
        <v>0</v>
      </c>
      <c r="M42" s="59">
        <v>-7760789</v>
      </c>
      <c r="N42" s="59">
        <v>-8901877</v>
      </c>
      <c r="O42" s="59">
        <v>-30360392</v>
      </c>
      <c r="P42" s="59">
        <v>-12069122</v>
      </c>
      <c r="Q42" s="59">
        <v>-51331391</v>
      </c>
      <c r="R42" s="59">
        <v>-8254878</v>
      </c>
      <c r="S42" s="59">
        <v>-25210338</v>
      </c>
      <c r="T42" s="59">
        <v>-28130533</v>
      </c>
      <c r="U42" s="59">
        <v>-61595749</v>
      </c>
      <c r="V42" s="59">
        <v>-160349607</v>
      </c>
      <c r="W42" s="59">
        <v>-168744156</v>
      </c>
      <c r="X42" s="59">
        <v>8394549</v>
      </c>
      <c r="Y42" s="60">
        <v>-4.97</v>
      </c>
      <c r="Z42" s="61">
        <v>-168744156</v>
      </c>
    </row>
    <row r="43" spans="1:26" ht="12.75">
      <c r="A43" s="57" t="s">
        <v>59</v>
      </c>
      <c r="B43" s="18">
        <v>0</v>
      </c>
      <c r="C43" s="18">
        <v>0</v>
      </c>
      <c r="D43" s="58">
        <v>-7816387</v>
      </c>
      <c r="E43" s="59">
        <v>357734</v>
      </c>
      <c r="F43" s="59">
        <v>651365</v>
      </c>
      <c r="G43" s="59">
        <v>0</v>
      </c>
      <c r="H43" s="59">
        <v>0</v>
      </c>
      <c r="I43" s="59">
        <v>651365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651365</v>
      </c>
      <c r="W43" s="59">
        <v>-7458653</v>
      </c>
      <c r="X43" s="59">
        <v>8110018</v>
      </c>
      <c r="Y43" s="60">
        <v>-108.73</v>
      </c>
      <c r="Z43" s="61">
        <v>357734</v>
      </c>
    </row>
    <row r="44" spans="1:26" ht="12.75">
      <c r="A44" s="57" t="s">
        <v>60</v>
      </c>
      <c r="B44" s="18">
        <v>-252492</v>
      </c>
      <c r="C44" s="18">
        <v>0</v>
      </c>
      <c r="D44" s="58">
        <v>1196865</v>
      </c>
      <c r="E44" s="59">
        <v>349926</v>
      </c>
      <c r="F44" s="59">
        <v>-99621</v>
      </c>
      <c r="G44" s="59">
        <v>4481</v>
      </c>
      <c r="H44" s="59">
        <v>-2676</v>
      </c>
      <c r="I44" s="59">
        <v>-97816</v>
      </c>
      <c r="J44" s="59">
        <v>-230</v>
      </c>
      <c r="K44" s="59">
        <v>-2515</v>
      </c>
      <c r="L44" s="59">
        <v>0</v>
      </c>
      <c r="M44" s="59">
        <v>-2745</v>
      </c>
      <c r="N44" s="59">
        <v>0</v>
      </c>
      <c r="O44" s="59">
        <v>1290</v>
      </c>
      <c r="P44" s="59">
        <v>2640</v>
      </c>
      <c r="Q44" s="59">
        <v>3930</v>
      </c>
      <c r="R44" s="59">
        <v>-3930</v>
      </c>
      <c r="S44" s="59">
        <v>0</v>
      </c>
      <c r="T44" s="59">
        <v>0</v>
      </c>
      <c r="U44" s="59">
        <v>-3930</v>
      </c>
      <c r="V44" s="59">
        <v>-100561</v>
      </c>
      <c r="W44" s="59">
        <v>1546791</v>
      </c>
      <c r="X44" s="59">
        <v>-1647352</v>
      </c>
      <c r="Y44" s="60">
        <v>-106.5</v>
      </c>
      <c r="Z44" s="61">
        <v>349926</v>
      </c>
    </row>
    <row r="45" spans="1:26" ht="12.75">
      <c r="A45" s="68" t="s">
        <v>61</v>
      </c>
      <c r="B45" s="21">
        <v>-72934501</v>
      </c>
      <c r="C45" s="21">
        <v>0</v>
      </c>
      <c r="D45" s="103">
        <v>-246589960</v>
      </c>
      <c r="E45" s="104">
        <v>-167346496</v>
      </c>
      <c r="F45" s="104">
        <v>-2869675</v>
      </c>
      <c r="G45" s="104">
        <f>+F45+G42+G43+G44+G83</f>
        <v>-23699991</v>
      </c>
      <c r="H45" s="104">
        <f>+G45+H42+H43+H44+H83</f>
        <v>-39108129</v>
      </c>
      <c r="I45" s="104">
        <f>+H45</f>
        <v>-39108129</v>
      </c>
      <c r="J45" s="104">
        <f>+H45+J42+J43+J44+J83</f>
        <v>-46869148</v>
      </c>
      <c r="K45" s="104">
        <f>+J45+K42+K43+K44+K83</f>
        <v>-46871663</v>
      </c>
      <c r="L45" s="104">
        <f>+K45+L42+L43+L44+L83</f>
        <v>-46871663</v>
      </c>
      <c r="M45" s="104">
        <f>+L45</f>
        <v>-46871663</v>
      </c>
      <c r="N45" s="104">
        <f>+L45+N42+N43+N44+N83</f>
        <v>-55773540</v>
      </c>
      <c r="O45" s="104">
        <f>+N45+O42+O43+O44+O83</f>
        <v>-86132642</v>
      </c>
      <c r="P45" s="104">
        <f>+O45+P42+P43+P44+P83</f>
        <v>-98199124</v>
      </c>
      <c r="Q45" s="104">
        <f>+P45</f>
        <v>-98199124</v>
      </c>
      <c r="R45" s="104">
        <f>+P45+R42+R43+R44+R83</f>
        <v>-106457932</v>
      </c>
      <c r="S45" s="104">
        <f>+R45+S42+S43+S44+S83</f>
        <v>-131668270</v>
      </c>
      <c r="T45" s="104">
        <f>+S45+T42+T43+T44+T83</f>
        <v>-159798803</v>
      </c>
      <c r="U45" s="104">
        <f>+T45</f>
        <v>-159798803</v>
      </c>
      <c r="V45" s="104">
        <f>+U45</f>
        <v>-159798803</v>
      </c>
      <c r="W45" s="104">
        <f>+W83+W42+W43+W44</f>
        <v>-174598518</v>
      </c>
      <c r="X45" s="104">
        <f>+V45-W45</f>
        <v>14799715</v>
      </c>
      <c r="Y45" s="105">
        <f>+IF(W45&lt;&gt;0,+(X45/W45)*100,0)</f>
        <v>-8.476426472302588</v>
      </c>
      <c r="Z45" s="106">
        <v>-167346496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109</v>
      </c>
      <c r="B47" s="119" t="s">
        <v>95</v>
      </c>
      <c r="C47" s="119"/>
      <c r="D47" s="120" t="s">
        <v>96</v>
      </c>
      <c r="E47" s="121" t="s">
        <v>97</v>
      </c>
      <c r="F47" s="122"/>
      <c r="G47" s="122"/>
      <c r="H47" s="122"/>
      <c r="I47" s="123" t="s">
        <v>98</v>
      </c>
      <c r="J47" s="122"/>
      <c r="K47" s="122"/>
      <c r="L47" s="122"/>
      <c r="M47" s="123" t="s">
        <v>99</v>
      </c>
      <c r="N47" s="124"/>
      <c r="O47" s="124"/>
      <c r="P47" s="124"/>
      <c r="Q47" s="123" t="s">
        <v>100</v>
      </c>
      <c r="R47" s="124"/>
      <c r="S47" s="124"/>
      <c r="T47" s="124"/>
      <c r="U47" s="123" t="s">
        <v>101</v>
      </c>
      <c r="V47" s="123" t="s">
        <v>102</v>
      </c>
      <c r="W47" s="123" t="s">
        <v>103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110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2158548</v>
      </c>
      <c r="C68" s="18">
        <v>0</v>
      </c>
      <c r="D68" s="19">
        <v>30089583</v>
      </c>
      <c r="E68" s="20">
        <v>42448350</v>
      </c>
      <c r="F68" s="20">
        <v>2323985</v>
      </c>
      <c r="G68" s="20">
        <v>2978482</v>
      </c>
      <c r="H68" s="20">
        <v>2321237</v>
      </c>
      <c r="I68" s="20">
        <v>7623704</v>
      </c>
      <c r="J68" s="20">
        <v>2316615</v>
      </c>
      <c r="K68" s="20">
        <v>0</v>
      </c>
      <c r="L68" s="20">
        <v>0</v>
      </c>
      <c r="M68" s="20">
        <v>2316615</v>
      </c>
      <c r="N68" s="20">
        <v>2321239</v>
      </c>
      <c r="O68" s="20">
        <v>2317734</v>
      </c>
      <c r="P68" s="20">
        <v>2298943</v>
      </c>
      <c r="Q68" s="20">
        <v>6937916</v>
      </c>
      <c r="R68" s="20">
        <v>2320340</v>
      </c>
      <c r="S68" s="20">
        <v>2321639</v>
      </c>
      <c r="T68" s="20">
        <v>2308595</v>
      </c>
      <c r="U68" s="20">
        <v>6950574</v>
      </c>
      <c r="V68" s="20">
        <v>23828809</v>
      </c>
      <c r="W68" s="20">
        <v>42448350</v>
      </c>
      <c r="X68" s="20">
        <v>0</v>
      </c>
      <c r="Y68" s="19">
        <v>0</v>
      </c>
      <c r="Z68" s="22">
        <v>42448350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7923981</v>
      </c>
      <c r="C70" s="18">
        <v>0</v>
      </c>
      <c r="D70" s="19">
        <v>81198015</v>
      </c>
      <c r="E70" s="20">
        <v>99230367</v>
      </c>
      <c r="F70" s="20">
        <v>7187244</v>
      </c>
      <c r="G70" s="20">
        <v>6744736</v>
      </c>
      <c r="H70" s="20">
        <v>7039877</v>
      </c>
      <c r="I70" s="20">
        <v>20971857</v>
      </c>
      <c r="J70" s="20">
        <v>6237060</v>
      </c>
      <c r="K70" s="20">
        <v>0</v>
      </c>
      <c r="L70" s="20">
        <v>0</v>
      </c>
      <c r="M70" s="20">
        <v>6237060</v>
      </c>
      <c r="N70" s="20">
        <v>6962387</v>
      </c>
      <c r="O70" s="20">
        <v>10416908</v>
      </c>
      <c r="P70" s="20">
        <v>5289293</v>
      </c>
      <c r="Q70" s="20">
        <v>22668588</v>
      </c>
      <c r="R70" s="20">
        <v>9151660</v>
      </c>
      <c r="S70" s="20">
        <v>6088428</v>
      </c>
      <c r="T70" s="20">
        <v>7418797</v>
      </c>
      <c r="U70" s="20">
        <v>22658885</v>
      </c>
      <c r="V70" s="20">
        <v>72536390</v>
      </c>
      <c r="W70" s="20">
        <v>99230367</v>
      </c>
      <c r="X70" s="20">
        <v>0</v>
      </c>
      <c r="Y70" s="19">
        <v>0</v>
      </c>
      <c r="Z70" s="22">
        <v>99230367</v>
      </c>
    </row>
    <row r="71" spans="1:26" ht="12.75" hidden="1">
      <c r="A71" s="38" t="s">
        <v>67</v>
      </c>
      <c r="B71" s="18">
        <v>12588287</v>
      </c>
      <c r="C71" s="18">
        <v>0</v>
      </c>
      <c r="D71" s="19">
        <v>39118262</v>
      </c>
      <c r="E71" s="20">
        <v>42038162</v>
      </c>
      <c r="F71" s="20">
        <v>3423940</v>
      </c>
      <c r="G71" s="20">
        <v>3481774</v>
      </c>
      <c r="H71" s="20">
        <v>8623490</v>
      </c>
      <c r="I71" s="20">
        <v>15529204</v>
      </c>
      <c r="J71" s="20">
        <v>12579395</v>
      </c>
      <c r="K71" s="20">
        <v>0</v>
      </c>
      <c r="L71" s="20">
        <v>0</v>
      </c>
      <c r="M71" s="20">
        <v>12579395</v>
      </c>
      <c r="N71" s="20">
        <v>9908065</v>
      </c>
      <c r="O71" s="20">
        <v>5089520</v>
      </c>
      <c r="P71" s="20">
        <v>1933107</v>
      </c>
      <c r="Q71" s="20">
        <v>16930692</v>
      </c>
      <c r="R71" s="20">
        <v>-511247</v>
      </c>
      <c r="S71" s="20">
        <v>2646249</v>
      </c>
      <c r="T71" s="20">
        <v>2197769</v>
      </c>
      <c r="U71" s="20">
        <v>4332771</v>
      </c>
      <c r="V71" s="20">
        <v>49372062</v>
      </c>
      <c r="W71" s="20">
        <v>42038162</v>
      </c>
      <c r="X71" s="20">
        <v>0</v>
      </c>
      <c r="Y71" s="19">
        <v>0</v>
      </c>
      <c r="Z71" s="22">
        <v>42038162</v>
      </c>
    </row>
    <row r="72" spans="1:26" ht="12.75" hidden="1">
      <c r="A72" s="38" t="s">
        <v>68</v>
      </c>
      <c r="B72" s="18">
        <v>15420946</v>
      </c>
      <c r="C72" s="18">
        <v>0</v>
      </c>
      <c r="D72" s="19">
        <v>25625170</v>
      </c>
      <c r="E72" s="20">
        <v>25625170</v>
      </c>
      <c r="F72" s="20">
        <v>802162</v>
      </c>
      <c r="G72" s="20">
        <v>798563</v>
      </c>
      <c r="H72" s="20">
        <v>797635</v>
      </c>
      <c r="I72" s="20">
        <v>2398360</v>
      </c>
      <c r="J72" s="20">
        <v>794643</v>
      </c>
      <c r="K72" s="20">
        <v>0</v>
      </c>
      <c r="L72" s="20">
        <v>0</v>
      </c>
      <c r="M72" s="20">
        <v>794643</v>
      </c>
      <c r="N72" s="20">
        <v>791542</v>
      </c>
      <c r="O72" s="20">
        <v>790786</v>
      </c>
      <c r="P72" s="20">
        <v>1132865</v>
      </c>
      <c r="Q72" s="20">
        <v>2715193</v>
      </c>
      <c r="R72" s="20">
        <v>1133193</v>
      </c>
      <c r="S72" s="20">
        <v>1133029</v>
      </c>
      <c r="T72" s="20">
        <v>1132465</v>
      </c>
      <c r="U72" s="20">
        <v>3398687</v>
      </c>
      <c r="V72" s="20">
        <v>9306883</v>
      </c>
      <c r="W72" s="20">
        <v>25625170</v>
      </c>
      <c r="X72" s="20">
        <v>0</v>
      </c>
      <c r="Y72" s="19">
        <v>0</v>
      </c>
      <c r="Z72" s="22">
        <v>25625170</v>
      </c>
    </row>
    <row r="73" spans="1:26" ht="12.75" hidden="1">
      <c r="A73" s="38" t="s">
        <v>69</v>
      </c>
      <c r="B73" s="18">
        <v>12850961</v>
      </c>
      <c r="C73" s="18">
        <v>0</v>
      </c>
      <c r="D73" s="19">
        <v>20536718</v>
      </c>
      <c r="E73" s="20">
        <v>20536718</v>
      </c>
      <c r="F73" s="20">
        <v>606937</v>
      </c>
      <c r="G73" s="20">
        <v>612796</v>
      </c>
      <c r="H73" s="20">
        <v>612016</v>
      </c>
      <c r="I73" s="20">
        <v>1831749</v>
      </c>
      <c r="J73" s="20">
        <v>608979</v>
      </c>
      <c r="K73" s="20">
        <v>0</v>
      </c>
      <c r="L73" s="20">
        <v>0</v>
      </c>
      <c r="M73" s="20">
        <v>608979</v>
      </c>
      <c r="N73" s="20">
        <v>606959</v>
      </c>
      <c r="O73" s="20">
        <v>606270</v>
      </c>
      <c r="P73" s="20">
        <v>891964</v>
      </c>
      <c r="Q73" s="20">
        <v>2105193</v>
      </c>
      <c r="R73" s="20">
        <v>892244</v>
      </c>
      <c r="S73" s="20">
        <v>892104</v>
      </c>
      <c r="T73" s="20">
        <v>891683</v>
      </c>
      <c r="U73" s="20">
        <v>2676031</v>
      </c>
      <c r="V73" s="20">
        <v>7221952</v>
      </c>
      <c r="W73" s="20">
        <v>20536718</v>
      </c>
      <c r="X73" s="20">
        <v>0</v>
      </c>
      <c r="Y73" s="19">
        <v>0</v>
      </c>
      <c r="Z73" s="22">
        <v>20536718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8306996</v>
      </c>
      <c r="C75" s="27">
        <v>0</v>
      </c>
      <c r="D75" s="28">
        <v>37494916</v>
      </c>
      <c r="E75" s="29">
        <v>60526485</v>
      </c>
      <c r="F75" s="29">
        <v>6580789</v>
      </c>
      <c r="G75" s="29">
        <v>6618455</v>
      </c>
      <c r="H75" s="29">
        <v>6863992</v>
      </c>
      <c r="I75" s="29">
        <v>20063236</v>
      </c>
      <c r="J75" s="29">
        <v>6982752</v>
      </c>
      <c r="K75" s="29">
        <v>0</v>
      </c>
      <c r="L75" s="29">
        <v>0</v>
      </c>
      <c r="M75" s="29">
        <v>6982752</v>
      </c>
      <c r="N75" s="29">
        <v>7578827</v>
      </c>
      <c r="O75" s="29">
        <v>7866334</v>
      </c>
      <c r="P75" s="29">
        <v>8019263</v>
      </c>
      <c r="Q75" s="29">
        <v>23464424</v>
      </c>
      <c r="R75" s="29">
        <v>8199533</v>
      </c>
      <c r="S75" s="29">
        <v>8341989</v>
      </c>
      <c r="T75" s="29">
        <v>8520912</v>
      </c>
      <c r="U75" s="29">
        <v>25062434</v>
      </c>
      <c r="V75" s="29">
        <v>75572846</v>
      </c>
      <c r="W75" s="29">
        <v>60526485</v>
      </c>
      <c r="X75" s="29">
        <v>0</v>
      </c>
      <c r="Y75" s="28">
        <v>0</v>
      </c>
      <c r="Z75" s="30">
        <v>60526485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-2183696</v>
      </c>
      <c r="C83" s="18"/>
      <c r="D83" s="19"/>
      <c r="E83" s="20">
        <v>690000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57500</v>
      </c>
      <c r="X83" s="20"/>
      <c r="Y83" s="19"/>
      <c r="Z83" s="22">
        <v>690000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27049541</v>
      </c>
      <c r="C5" s="18">
        <v>0</v>
      </c>
      <c r="D5" s="58">
        <v>28818300</v>
      </c>
      <c r="E5" s="59">
        <v>33272740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231897</v>
      </c>
      <c r="S5" s="59">
        <v>0</v>
      </c>
      <c r="T5" s="59">
        <v>0</v>
      </c>
      <c r="U5" s="59">
        <v>231897</v>
      </c>
      <c r="V5" s="59">
        <v>231897</v>
      </c>
      <c r="W5" s="59">
        <v>33272742</v>
      </c>
      <c r="X5" s="59">
        <v>-33040845</v>
      </c>
      <c r="Y5" s="60">
        <v>-99.3</v>
      </c>
      <c r="Z5" s="61">
        <v>33272740</v>
      </c>
    </row>
    <row r="6" spans="1:26" ht="12.7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2.75">
      <c r="A7" s="57" t="s">
        <v>33</v>
      </c>
      <c r="B7" s="18">
        <v>1214748</v>
      </c>
      <c r="C7" s="18">
        <v>0</v>
      </c>
      <c r="D7" s="58">
        <v>880000</v>
      </c>
      <c r="E7" s="59">
        <v>2200000</v>
      </c>
      <c r="F7" s="59">
        <v>282330</v>
      </c>
      <c r="G7" s="59">
        <v>140803</v>
      </c>
      <c r="H7" s="59">
        <v>310689</v>
      </c>
      <c r="I7" s="59">
        <v>733822</v>
      </c>
      <c r="J7" s="59">
        <v>0</v>
      </c>
      <c r="K7" s="59">
        <v>94211</v>
      </c>
      <c r="L7" s="59">
        <v>0</v>
      </c>
      <c r="M7" s="59">
        <v>94211</v>
      </c>
      <c r="N7" s="59">
        <v>43967</v>
      </c>
      <c r="O7" s="59">
        <v>36898</v>
      </c>
      <c r="P7" s="59">
        <v>34889</v>
      </c>
      <c r="Q7" s="59">
        <v>115754</v>
      </c>
      <c r="R7" s="59">
        <v>35576</v>
      </c>
      <c r="S7" s="59">
        <v>25387</v>
      </c>
      <c r="T7" s="59">
        <v>34478</v>
      </c>
      <c r="U7" s="59">
        <v>95441</v>
      </c>
      <c r="V7" s="59">
        <v>1039228</v>
      </c>
      <c r="W7" s="59">
        <v>2200000</v>
      </c>
      <c r="X7" s="59">
        <v>-1160772</v>
      </c>
      <c r="Y7" s="60">
        <v>-52.76</v>
      </c>
      <c r="Z7" s="61">
        <v>2200000</v>
      </c>
    </row>
    <row r="8" spans="1:26" ht="12.75">
      <c r="A8" s="57" t="s">
        <v>34</v>
      </c>
      <c r="B8" s="18">
        <v>149704641</v>
      </c>
      <c r="C8" s="18">
        <v>0</v>
      </c>
      <c r="D8" s="58">
        <v>129908309</v>
      </c>
      <c r="E8" s="59">
        <v>132185050</v>
      </c>
      <c r="F8" s="59">
        <v>50682001</v>
      </c>
      <c r="G8" s="59">
        <v>0</v>
      </c>
      <c r="H8" s="59">
        <v>0</v>
      </c>
      <c r="I8" s="59">
        <v>50682001</v>
      </c>
      <c r="J8" s="59">
        <v>0</v>
      </c>
      <c r="K8" s="59">
        <v>0</v>
      </c>
      <c r="L8" s="59">
        <v>31991000</v>
      </c>
      <c r="M8" s="59">
        <v>31991000</v>
      </c>
      <c r="N8" s="59">
        <v>0</v>
      </c>
      <c r="O8" s="59">
        <v>0</v>
      </c>
      <c r="P8" s="59">
        <v>30409000</v>
      </c>
      <c r="Q8" s="59">
        <v>30409000</v>
      </c>
      <c r="R8" s="59">
        <v>42252795</v>
      </c>
      <c r="S8" s="59">
        <v>0</v>
      </c>
      <c r="T8" s="59">
        <v>0</v>
      </c>
      <c r="U8" s="59">
        <v>42252795</v>
      </c>
      <c r="V8" s="59">
        <v>155334796</v>
      </c>
      <c r="W8" s="59">
        <v>132185051</v>
      </c>
      <c r="X8" s="59">
        <v>23149745</v>
      </c>
      <c r="Y8" s="60">
        <v>17.51</v>
      </c>
      <c r="Z8" s="61">
        <v>132185050</v>
      </c>
    </row>
    <row r="9" spans="1:26" ht="12.75">
      <c r="A9" s="57" t="s">
        <v>35</v>
      </c>
      <c r="B9" s="18">
        <v>4410332</v>
      </c>
      <c r="C9" s="18">
        <v>0</v>
      </c>
      <c r="D9" s="58">
        <v>3400000</v>
      </c>
      <c r="E9" s="59">
        <v>4847880</v>
      </c>
      <c r="F9" s="59">
        <v>13270</v>
      </c>
      <c r="G9" s="59">
        <v>39665</v>
      </c>
      <c r="H9" s="59">
        <v>111031</v>
      </c>
      <c r="I9" s="59">
        <v>163966</v>
      </c>
      <c r="J9" s="59">
        <v>537986</v>
      </c>
      <c r="K9" s="59">
        <v>81037</v>
      </c>
      <c r="L9" s="59">
        <v>113670</v>
      </c>
      <c r="M9" s="59">
        <v>732693</v>
      </c>
      <c r="N9" s="59">
        <v>222048</v>
      </c>
      <c r="O9" s="59">
        <v>1506028</v>
      </c>
      <c r="P9" s="59">
        <v>183311</v>
      </c>
      <c r="Q9" s="59">
        <v>1911387</v>
      </c>
      <c r="R9" s="59">
        <v>171648</v>
      </c>
      <c r="S9" s="59">
        <v>173978</v>
      </c>
      <c r="T9" s="59">
        <v>157025</v>
      </c>
      <c r="U9" s="59">
        <v>502651</v>
      </c>
      <c r="V9" s="59">
        <v>3310697</v>
      </c>
      <c r="W9" s="59">
        <v>4847878</v>
      </c>
      <c r="X9" s="59">
        <v>-1537181</v>
      </c>
      <c r="Y9" s="60">
        <v>-31.71</v>
      </c>
      <c r="Z9" s="61">
        <v>4847880</v>
      </c>
    </row>
    <row r="10" spans="1:26" ht="20.25">
      <c r="A10" s="62" t="s">
        <v>104</v>
      </c>
      <c r="B10" s="63">
        <f>SUM(B5:B9)</f>
        <v>182379262</v>
      </c>
      <c r="C10" s="63">
        <f>SUM(C5:C9)</f>
        <v>0</v>
      </c>
      <c r="D10" s="64">
        <f aca="true" t="shared" si="0" ref="D10:Z10">SUM(D5:D9)</f>
        <v>163006609</v>
      </c>
      <c r="E10" s="65">
        <f t="shared" si="0"/>
        <v>172505670</v>
      </c>
      <c r="F10" s="65">
        <f t="shared" si="0"/>
        <v>50977601</v>
      </c>
      <c r="G10" s="65">
        <f t="shared" si="0"/>
        <v>180468</v>
      </c>
      <c r="H10" s="65">
        <f t="shared" si="0"/>
        <v>421720</v>
      </c>
      <c r="I10" s="65">
        <f t="shared" si="0"/>
        <v>51579789</v>
      </c>
      <c r="J10" s="65">
        <f t="shared" si="0"/>
        <v>537986</v>
      </c>
      <c r="K10" s="65">
        <f t="shared" si="0"/>
        <v>175248</v>
      </c>
      <c r="L10" s="65">
        <f t="shared" si="0"/>
        <v>32104670</v>
      </c>
      <c r="M10" s="65">
        <f t="shared" si="0"/>
        <v>32817904</v>
      </c>
      <c r="N10" s="65">
        <f t="shared" si="0"/>
        <v>266015</v>
      </c>
      <c r="O10" s="65">
        <f t="shared" si="0"/>
        <v>1542926</v>
      </c>
      <c r="P10" s="65">
        <f t="shared" si="0"/>
        <v>30627200</v>
      </c>
      <c r="Q10" s="65">
        <f t="shared" si="0"/>
        <v>32436141</v>
      </c>
      <c r="R10" s="65">
        <f t="shared" si="0"/>
        <v>42691916</v>
      </c>
      <c r="S10" s="65">
        <f t="shared" si="0"/>
        <v>199365</v>
      </c>
      <c r="T10" s="65">
        <f t="shared" si="0"/>
        <v>191503</v>
      </c>
      <c r="U10" s="65">
        <f t="shared" si="0"/>
        <v>43082784</v>
      </c>
      <c r="V10" s="65">
        <f t="shared" si="0"/>
        <v>159916618</v>
      </c>
      <c r="W10" s="65">
        <f t="shared" si="0"/>
        <v>172505671</v>
      </c>
      <c r="X10" s="65">
        <f t="shared" si="0"/>
        <v>-12589053</v>
      </c>
      <c r="Y10" s="66">
        <f>+IF(W10&lt;&gt;0,(X10/W10)*100,0)</f>
        <v>-7.297761822566401</v>
      </c>
      <c r="Z10" s="67">
        <f t="shared" si="0"/>
        <v>172505670</v>
      </c>
    </row>
    <row r="11" spans="1:26" ht="12.75">
      <c r="A11" s="57" t="s">
        <v>36</v>
      </c>
      <c r="B11" s="18">
        <v>34535689</v>
      </c>
      <c r="C11" s="18">
        <v>0</v>
      </c>
      <c r="D11" s="58">
        <v>45878148</v>
      </c>
      <c r="E11" s="59">
        <v>38012207</v>
      </c>
      <c r="F11" s="59">
        <v>3097670</v>
      </c>
      <c r="G11" s="59">
        <v>2896186</v>
      </c>
      <c r="H11" s="59">
        <v>3058900</v>
      </c>
      <c r="I11" s="59">
        <v>9052756</v>
      </c>
      <c r="J11" s="59">
        <v>3118623</v>
      </c>
      <c r="K11" s="59">
        <v>4434740</v>
      </c>
      <c r="L11" s="59">
        <v>3104596</v>
      </c>
      <c r="M11" s="59">
        <v>10657959</v>
      </c>
      <c r="N11" s="59">
        <v>2937861</v>
      </c>
      <c r="O11" s="59">
        <v>4110175</v>
      </c>
      <c r="P11" s="59">
        <v>3461170</v>
      </c>
      <c r="Q11" s="59">
        <v>10509206</v>
      </c>
      <c r="R11" s="59">
        <v>3130748</v>
      </c>
      <c r="S11" s="59">
        <v>3025619</v>
      </c>
      <c r="T11" s="59">
        <v>3143333</v>
      </c>
      <c r="U11" s="59">
        <v>9299700</v>
      </c>
      <c r="V11" s="59">
        <v>39519621</v>
      </c>
      <c r="W11" s="59">
        <v>38012212</v>
      </c>
      <c r="X11" s="59">
        <v>1507409</v>
      </c>
      <c r="Y11" s="60">
        <v>3.97</v>
      </c>
      <c r="Z11" s="61">
        <v>38012207</v>
      </c>
    </row>
    <row r="12" spans="1:26" ht="12.75">
      <c r="A12" s="57" t="s">
        <v>37</v>
      </c>
      <c r="B12" s="18">
        <v>11287822</v>
      </c>
      <c r="C12" s="18">
        <v>0</v>
      </c>
      <c r="D12" s="58">
        <v>6814176</v>
      </c>
      <c r="E12" s="59">
        <v>12779295</v>
      </c>
      <c r="F12" s="59">
        <v>996557</v>
      </c>
      <c r="G12" s="59">
        <v>1064411</v>
      </c>
      <c r="H12" s="59">
        <v>997271</v>
      </c>
      <c r="I12" s="59">
        <v>3058239</v>
      </c>
      <c r="J12" s="59">
        <v>1009382</v>
      </c>
      <c r="K12" s="59">
        <v>982922</v>
      </c>
      <c r="L12" s="59">
        <v>1014281</v>
      </c>
      <c r="M12" s="59">
        <v>3006585</v>
      </c>
      <c r="N12" s="59">
        <v>971231</v>
      </c>
      <c r="O12" s="59">
        <v>1064681</v>
      </c>
      <c r="P12" s="59">
        <v>1011181</v>
      </c>
      <c r="Q12" s="59">
        <v>3047093</v>
      </c>
      <c r="R12" s="59">
        <v>994431</v>
      </c>
      <c r="S12" s="59">
        <v>959381</v>
      </c>
      <c r="T12" s="59">
        <v>977381</v>
      </c>
      <c r="U12" s="59">
        <v>2931193</v>
      </c>
      <c r="V12" s="59">
        <v>12043110</v>
      </c>
      <c r="W12" s="59">
        <v>12779295</v>
      </c>
      <c r="X12" s="59">
        <v>-736185</v>
      </c>
      <c r="Y12" s="60">
        <v>-5.76</v>
      </c>
      <c r="Z12" s="61">
        <v>12779295</v>
      </c>
    </row>
    <row r="13" spans="1:26" ht="12.75">
      <c r="A13" s="57" t="s">
        <v>105</v>
      </c>
      <c r="B13" s="18">
        <v>26769055</v>
      </c>
      <c r="C13" s="18">
        <v>0</v>
      </c>
      <c r="D13" s="58">
        <v>22956540</v>
      </c>
      <c r="E13" s="59">
        <v>19956540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15000</v>
      </c>
      <c r="P13" s="59">
        <v>0</v>
      </c>
      <c r="Q13" s="59">
        <v>15000</v>
      </c>
      <c r="R13" s="59">
        <v>0</v>
      </c>
      <c r="S13" s="59">
        <v>0</v>
      </c>
      <c r="T13" s="59">
        <v>0</v>
      </c>
      <c r="U13" s="59">
        <v>0</v>
      </c>
      <c r="V13" s="59">
        <v>15000</v>
      </c>
      <c r="W13" s="59">
        <v>19956540</v>
      </c>
      <c r="X13" s="59">
        <v>-19941540</v>
      </c>
      <c r="Y13" s="60">
        <v>-99.92</v>
      </c>
      <c r="Z13" s="61">
        <v>19956540</v>
      </c>
    </row>
    <row r="14" spans="1:26" ht="12.75">
      <c r="A14" s="57" t="s">
        <v>38</v>
      </c>
      <c r="B14" s="18">
        <v>2722947</v>
      </c>
      <c r="C14" s="18">
        <v>0</v>
      </c>
      <c r="D14" s="58">
        <v>390000</v>
      </c>
      <c r="E14" s="59">
        <v>390000</v>
      </c>
      <c r="F14" s="59">
        <v>2095</v>
      </c>
      <c r="G14" s="59">
        <v>32035</v>
      </c>
      <c r="H14" s="59">
        <v>588</v>
      </c>
      <c r="I14" s="59">
        <v>34718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4388</v>
      </c>
      <c r="Q14" s="59">
        <v>4388</v>
      </c>
      <c r="R14" s="59">
        <v>0</v>
      </c>
      <c r="S14" s="59">
        <v>10770</v>
      </c>
      <c r="T14" s="59">
        <v>5889</v>
      </c>
      <c r="U14" s="59">
        <v>16659</v>
      </c>
      <c r="V14" s="59">
        <v>55765</v>
      </c>
      <c r="W14" s="59">
        <v>390000</v>
      </c>
      <c r="X14" s="59">
        <v>-334235</v>
      </c>
      <c r="Y14" s="60">
        <v>-85.7</v>
      </c>
      <c r="Z14" s="61">
        <v>390000</v>
      </c>
    </row>
    <row r="15" spans="1:26" ht="12.75">
      <c r="A15" s="57" t="s">
        <v>39</v>
      </c>
      <c r="B15" s="18">
        <v>-7451915</v>
      </c>
      <c r="C15" s="18">
        <v>0</v>
      </c>
      <c r="D15" s="58">
        <v>8811050</v>
      </c>
      <c r="E15" s="59">
        <v>6101718</v>
      </c>
      <c r="F15" s="59">
        <v>454470</v>
      </c>
      <c r="G15" s="59">
        <v>1465088</v>
      </c>
      <c r="H15" s="59">
        <v>1721946</v>
      </c>
      <c r="I15" s="59">
        <v>3641504</v>
      </c>
      <c r="J15" s="59">
        <v>473670</v>
      </c>
      <c r="K15" s="59">
        <v>255351</v>
      </c>
      <c r="L15" s="59">
        <v>26000</v>
      </c>
      <c r="M15" s="59">
        <v>755021</v>
      </c>
      <c r="N15" s="59">
        <v>105390</v>
      </c>
      <c r="O15" s="59">
        <v>103323</v>
      </c>
      <c r="P15" s="59">
        <v>27560</v>
      </c>
      <c r="Q15" s="59">
        <v>236273</v>
      </c>
      <c r="R15" s="59">
        <v>278711</v>
      </c>
      <c r="S15" s="59">
        <v>178674</v>
      </c>
      <c r="T15" s="59">
        <v>863150</v>
      </c>
      <c r="U15" s="59">
        <v>1320535</v>
      </c>
      <c r="V15" s="59">
        <v>5953333</v>
      </c>
      <c r="W15" s="59">
        <v>6101732</v>
      </c>
      <c r="X15" s="59">
        <v>-148399</v>
      </c>
      <c r="Y15" s="60">
        <v>-2.43</v>
      </c>
      <c r="Z15" s="61">
        <v>6101718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970000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970001</v>
      </c>
      <c r="X16" s="59">
        <v>-970001</v>
      </c>
      <c r="Y16" s="60">
        <v>-100</v>
      </c>
      <c r="Z16" s="61">
        <v>970000</v>
      </c>
    </row>
    <row r="17" spans="1:26" ht="12.75">
      <c r="A17" s="57" t="s">
        <v>40</v>
      </c>
      <c r="B17" s="18">
        <v>124215421</v>
      </c>
      <c r="C17" s="18">
        <v>0</v>
      </c>
      <c r="D17" s="58">
        <v>114047892</v>
      </c>
      <c r="E17" s="59">
        <v>106817680</v>
      </c>
      <c r="F17" s="59">
        <v>6506039</v>
      </c>
      <c r="G17" s="59">
        <v>8632540</v>
      </c>
      <c r="H17" s="59">
        <v>5750235</v>
      </c>
      <c r="I17" s="59">
        <v>20888814</v>
      </c>
      <c r="J17" s="59">
        <v>9802054</v>
      </c>
      <c r="K17" s="59">
        <v>7426544</v>
      </c>
      <c r="L17" s="59">
        <v>5472789</v>
      </c>
      <c r="M17" s="59">
        <v>22701387</v>
      </c>
      <c r="N17" s="59">
        <v>7586026</v>
      </c>
      <c r="O17" s="59">
        <v>8136506</v>
      </c>
      <c r="P17" s="59">
        <v>7612941</v>
      </c>
      <c r="Q17" s="59">
        <v>23335473</v>
      </c>
      <c r="R17" s="59">
        <v>5211202</v>
      </c>
      <c r="S17" s="59">
        <v>5502218</v>
      </c>
      <c r="T17" s="59">
        <v>7657252</v>
      </c>
      <c r="U17" s="59">
        <v>18370672</v>
      </c>
      <c r="V17" s="59">
        <v>85296346</v>
      </c>
      <c r="W17" s="59">
        <v>106817683</v>
      </c>
      <c r="X17" s="59">
        <v>-21521337</v>
      </c>
      <c r="Y17" s="60">
        <v>-20.15</v>
      </c>
      <c r="Z17" s="61">
        <v>106817680</v>
      </c>
    </row>
    <row r="18" spans="1:26" ht="12.75">
      <c r="A18" s="68" t="s">
        <v>41</v>
      </c>
      <c r="B18" s="69">
        <f>SUM(B11:B17)</f>
        <v>192079019</v>
      </c>
      <c r="C18" s="69">
        <f>SUM(C11:C17)</f>
        <v>0</v>
      </c>
      <c r="D18" s="70">
        <f aca="true" t="shared" si="1" ref="D18:Z18">SUM(D11:D17)</f>
        <v>198897806</v>
      </c>
      <c r="E18" s="71">
        <f t="shared" si="1"/>
        <v>185027440</v>
      </c>
      <c r="F18" s="71">
        <f t="shared" si="1"/>
        <v>11056831</v>
      </c>
      <c r="G18" s="71">
        <f t="shared" si="1"/>
        <v>14090260</v>
      </c>
      <c r="H18" s="71">
        <f t="shared" si="1"/>
        <v>11528940</v>
      </c>
      <c r="I18" s="71">
        <f t="shared" si="1"/>
        <v>36676031</v>
      </c>
      <c r="J18" s="71">
        <f t="shared" si="1"/>
        <v>14403729</v>
      </c>
      <c r="K18" s="71">
        <f t="shared" si="1"/>
        <v>13099557</v>
      </c>
      <c r="L18" s="71">
        <f t="shared" si="1"/>
        <v>9617666</v>
      </c>
      <c r="M18" s="71">
        <f t="shared" si="1"/>
        <v>37120952</v>
      </c>
      <c r="N18" s="71">
        <f t="shared" si="1"/>
        <v>11600508</v>
      </c>
      <c r="O18" s="71">
        <f t="shared" si="1"/>
        <v>13429685</v>
      </c>
      <c r="P18" s="71">
        <f t="shared" si="1"/>
        <v>12117240</v>
      </c>
      <c r="Q18" s="71">
        <f t="shared" si="1"/>
        <v>37147433</v>
      </c>
      <c r="R18" s="71">
        <f t="shared" si="1"/>
        <v>9615092</v>
      </c>
      <c r="S18" s="71">
        <f t="shared" si="1"/>
        <v>9676662</v>
      </c>
      <c r="T18" s="71">
        <f t="shared" si="1"/>
        <v>12647005</v>
      </c>
      <c r="U18" s="71">
        <f t="shared" si="1"/>
        <v>31938759</v>
      </c>
      <c r="V18" s="71">
        <f t="shared" si="1"/>
        <v>142883175</v>
      </c>
      <c r="W18" s="71">
        <f t="shared" si="1"/>
        <v>185027463</v>
      </c>
      <c r="X18" s="71">
        <f t="shared" si="1"/>
        <v>-42144288</v>
      </c>
      <c r="Y18" s="66">
        <f>+IF(W18&lt;&gt;0,(X18/W18)*100,0)</f>
        <v>-22.77731495459136</v>
      </c>
      <c r="Z18" s="72">
        <f t="shared" si="1"/>
        <v>185027440</v>
      </c>
    </row>
    <row r="19" spans="1:26" ht="12.75">
      <c r="A19" s="68" t="s">
        <v>42</v>
      </c>
      <c r="B19" s="73">
        <f>+B10-B18</f>
        <v>-9699757</v>
      </c>
      <c r="C19" s="73">
        <f>+C10-C18</f>
        <v>0</v>
      </c>
      <c r="D19" s="74">
        <f aca="true" t="shared" si="2" ref="D19:Z19">+D10-D18</f>
        <v>-35891197</v>
      </c>
      <c r="E19" s="75">
        <f t="shared" si="2"/>
        <v>-12521770</v>
      </c>
      <c r="F19" s="75">
        <f t="shared" si="2"/>
        <v>39920770</v>
      </c>
      <c r="G19" s="75">
        <f t="shared" si="2"/>
        <v>-13909792</v>
      </c>
      <c r="H19" s="75">
        <f t="shared" si="2"/>
        <v>-11107220</v>
      </c>
      <c r="I19" s="75">
        <f t="shared" si="2"/>
        <v>14903758</v>
      </c>
      <c r="J19" s="75">
        <f t="shared" si="2"/>
        <v>-13865743</v>
      </c>
      <c r="K19" s="75">
        <f t="shared" si="2"/>
        <v>-12924309</v>
      </c>
      <c r="L19" s="75">
        <f t="shared" si="2"/>
        <v>22487004</v>
      </c>
      <c r="M19" s="75">
        <f t="shared" si="2"/>
        <v>-4303048</v>
      </c>
      <c r="N19" s="75">
        <f t="shared" si="2"/>
        <v>-11334493</v>
      </c>
      <c r="O19" s="75">
        <f t="shared" si="2"/>
        <v>-11886759</v>
      </c>
      <c r="P19" s="75">
        <f t="shared" si="2"/>
        <v>18509960</v>
      </c>
      <c r="Q19" s="75">
        <f t="shared" si="2"/>
        <v>-4711292</v>
      </c>
      <c r="R19" s="75">
        <f t="shared" si="2"/>
        <v>33076824</v>
      </c>
      <c r="S19" s="75">
        <f t="shared" si="2"/>
        <v>-9477297</v>
      </c>
      <c r="T19" s="75">
        <f t="shared" si="2"/>
        <v>-12455502</v>
      </c>
      <c r="U19" s="75">
        <f t="shared" si="2"/>
        <v>11144025</v>
      </c>
      <c r="V19" s="75">
        <f t="shared" si="2"/>
        <v>17033443</v>
      </c>
      <c r="W19" s="75">
        <f>IF(E10=E18,0,W10-W18)</f>
        <v>-12521792</v>
      </c>
      <c r="X19" s="75">
        <f t="shared" si="2"/>
        <v>29555235</v>
      </c>
      <c r="Y19" s="76">
        <f>+IF(W19&lt;&gt;0,(X19/W19)*100,0)</f>
        <v>-236.03039405222512</v>
      </c>
      <c r="Z19" s="77">
        <f t="shared" si="2"/>
        <v>-12521770</v>
      </c>
    </row>
    <row r="20" spans="1:26" ht="20.25">
      <c r="A20" s="78" t="s">
        <v>43</v>
      </c>
      <c r="B20" s="79">
        <v>0</v>
      </c>
      <c r="C20" s="79">
        <v>0</v>
      </c>
      <c r="D20" s="80">
        <v>39568000</v>
      </c>
      <c r="E20" s="81">
        <v>38345950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38345950</v>
      </c>
      <c r="X20" s="81">
        <v>-38345950</v>
      </c>
      <c r="Y20" s="82">
        <v>-100</v>
      </c>
      <c r="Z20" s="83">
        <v>38345950</v>
      </c>
    </row>
    <row r="21" spans="1:26" ht="41.25">
      <c r="A21" s="84" t="s">
        <v>106</v>
      </c>
      <c r="B21" s="85">
        <v>5000000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107</v>
      </c>
      <c r="B22" s="91">
        <f>SUM(B19:B21)</f>
        <v>-4699757</v>
      </c>
      <c r="C22" s="91">
        <f>SUM(C19:C21)</f>
        <v>0</v>
      </c>
      <c r="D22" s="92">
        <f aca="true" t="shared" si="3" ref="D22:Z22">SUM(D19:D21)</f>
        <v>3676803</v>
      </c>
      <c r="E22" s="93">
        <f t="shared" si="3"/>
        <v>25824180</v>
      </c>
      <c r="F22" s="93">
        <f t="shared" si="3"/>
        <v>39920770</v>
      </c>
      <c r="G22" s="93">
        <f t="shared" si="3"/>
        <v>-13909792</v>
      </c>
      <c r="H22" s="93">
        <f t="shared" si="3"/>
        <v>-11107220</v>
      </c>
      <c r="I22" s="93">
        <f t="shared" si="3"/>
        <v>14903758</v>
      </c>
      <c r="J22" s="93">
        <f t="shared" si="3"/>
        <v>-13865743</v>
      </c>
      <c r="K22" s="93">
        <f t="shared" si="3"/>
        <v>-12924309</v>
      </c>
      <c r="L22" s="93">
        <f t="shared" si="3"/>
        <v>22487004</v>
      </c>
      <c r="M22" s="93">
        <f t="shared" si="3"/>
        <v>-4303048</v>
      </c>
      <c r="N22" s="93">
        <f t="shared" si="3"/>
        <v>-11334493</v>
      </c>
      <c r="O22" s="93">
        <f t="shared" si="3"/>
        <v>-11886759</v>
      </c>
      <c r="P22" s="93">
        <f t="shared" si="3"/>
        <v>18509960</v>
      </c>
      <c r="Q22" s="93">
        <f t="shared" si="3"/>
        <v>-4711292</v>
      </c>
      <c r="R22" s="93">
        <f t="shared" si="3"/>
        <v>33076824</v>
      </c>
      <c r="S22" s="93">
        <f t="shared" si="3"/>
        <v>-9477297</v>
      </c>
      <c r="T22" s="93">
        <f t="shared" si="3"/>
        <v>-12455502</v>
      </c>
      <c r="U22" s="93">
        <f t="shared" si="3"/>
        <v>11144025</v>
      </c>
      <c r="V22" s="93">
        <f t="shared" si="3"/>
        <v>17033443</v>
      </c>
      <c r="W22" s="93">
        <f t="shared" si="3"/>
        <v>25824158</v>
      </c>
      <c r="X22" s="93">
        <f t="shared" si="3"/>
        <v>-8790715</v>
      </c>
      <c r="Y22" s="94">
        <f>+IF(W22&lt;&gt;0,(X22/W22)*100,0)</f>
        <v>-34.04066455913103</v>
      </c>
      <c r="Z22" s="95">
        <f t="shared" si="3"/>
        <v>25824180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-4699757</v>
      </c>
      <c r="C24" s="73">
        <f>SUM(C22:C23)</f>
        <v>0</v>
      </c>
      <c r="D24" s="74">
        <f aca="true" t="shared" si="4" ref="D24:Z24">SUM(D22:D23)</f>
        <v>3676803</v>
      </c>
      <c r="E24" s="75">
        <f t="shared" si="4"/>
        <v>25824180</v>
      </c>
      <c r="F24" s="75">
        <f t="shared" si="4"/>
        <v>39920770</v>
      </c>
      <c r="G24" s="75">
        <f t="shared" si="4"/>
        <v>-13909792</v>
      </c>
      <c r="H24" s="75">
        <f t="shared" si="4"/>
        <v>-11107220</v>
      </c>
      <c r="I24" s="75">
        <f t="shared" si="4"/>
        <v>14903758</v>
      </c>
      <c r="J24" s="75">
        <f t="shared" si="4"/>
        <v>-13865743</v>
      </c>
      <c r="K24" s="75">
        <f t="shared" si="4"/>
        <v>-12924309</v>
      </c>
      <c r="L24" s="75">
        <f t="shared" si="4"/>
        <v>22487004</v>
      </c>
      <c r="M24" s="75">
        <f t="shared" si="4"/>
        <v>-4303048</v>
      </c>
      <c r="N24" s="75">
        <f t="shared" si="4"/>
        <v>-11334493</v>
      </c>
      <c r="O24" s="75">
        <f t="shared" si="4"/>
        <v>-11886759</v>
      </c>
      <c r="P24" s="75">
        <f t="shared" si="4"/>
        <v>18509960</v>
      </c>
      <c r="Q24" s="75">
        <f t="shared" si="4"/>
        <v>-4711292</v>
      </c>
      <c r="R24" s="75">
        <f t="shared" si="4"/>
        <v>33076824</v>
      </c>
      <c r="S24" s="75">
        <f t="shared" si="4"/>
        <v>-9477297</v>
      </c>
      <c r="T24" s="75">
        <f t="shared" si="4"/>
        <v>-12455502</v>
      </c>
      <c r="U24" s="75">
        <f t="shared" si="4"/>
        <v>11144025</v>
      </c>
      <c r="V24" s="75">
        <f t="shared" si="4"/>
        <v>17033443</v>
      </c>
      <c r="W24" s="75">
        <f t="shared" si="4"/>
        <v>25824158</v>
      </c>
      <c r="X24" s="75">
        <f t="shared" si="4"/>
        <v>-8790715</v>
      </c>
      <c r="Y24" s="76">
        <f>+IF(W24&lt;&gt;0,(X24/W24)*100,0)</f>
        <v>-34.04066455913103</v>
      </c>
      <c r="Z24" s="77">
        <f t="shared" si="4"/>
        <v>25824180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108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54294624</v>
      </c>
      <c r="C27" s="21">
        <v>0</v>
      </c>
      <c r="D27" s="103">
        <v>79208217</v>
      </c>
      <c r="E27" s="104">
        <v>62719887</v>
      </c>
      <c r="F27" s="104">
        <v>6248396</v>
      </c>
      <c r="G27" s="104">
        <v>4427430</v>
      </c>
      <c r="H27" s="104">
        <v>8799713</v>
      </c>
      <c r="I27" s="104">
        <v>19475539</v>
      </c>
      <c r="J27" s="104">
        <v>3251953</v>
      </c>
      <c r="K27" s="104">
        <v>1477891</v>
      </c>
      <c r="L27" s="104">
        <v>0</v>
      </c>
      <c r="M27" s="104">
        <v>4729844</v>
      </c>
      <c r="N27" s="104">
        <v>2890364</v>
      </c>
      <c r="O27" s="104">
        <v>-1043053</v>
      </c>
      <c r="P27" s="104">
        <v>8418014</v>
      </c>
      <c r="Q27" s="104">
        <v>10265325</v>
      </c>
      <c r="R27" s="104">
        <v>-1408059</v>
      </c>
      <c r="S27" s="104">
        <v>0</v>
      </c>
      <c r="T27" s="104">
        <v>3071293</v>
      </c>
      <c r="U27" s="104">
        <v>1663234</v>
      </c>
      <c r="V27" s="104">
        <v>36133942</v>
      </c>
      <c r="W27" s="104">
        <v>62719884</v>
      </c>
      <c r="X27" s="104">
        <v>-26585942</v>
      </c>
      <c r="Y27" s="105">
        <v>-42.39</v>
      </c>
      <c r="Z27" s="106">
        <v>62719887</v>
      </c>
    </row>
    <row r="28" spans="1:26" ht="12.75">
      <c r="A28" s="107" t="s">
        <v>47</v>
      </c>
      <c r="B28" s="18">
        <v>28414490</v>
      </c>
      <c r="C28" s="18">
        <v>0</v>
      </c>
      <c r="D28" s="58">
        <v>32358217</v>
      </c>
      <c r="E28" s="59">
        <v>28624698</v>
      </c>
      <c r="F28" s="59">
        <v>228970</v>
      </c>
      <c r="G28" s="59">
        <v>1720000</v>
      </c>
      <c r="H28" s="59">
        <v>8788213</v>
      </c>
      <c r="I28" s="59">
        <v>10737183</v>
      </c>
      <c r="J28" s="59">
        <v>2217357</v>
      </c>
      <c r="K28" s="59">
        <v>5025491</v>
      </c>
      <c r="L28" s="59">
        <v>0</v>
      </c>
      <c r="M28" s="59">
        <v>7242848</v>
      </c>
      <c r="N28" s="59">
        <v>610888</v>
      </c>
      <c r="O28" s="59">
        <v>1357418</v>
      </c>
      <c r="P28" s="59">
        <v>5687787</v>
      </c>
      <c r="Q28" s="59">
        <v>7656093</v>
      </c>
      <c r="R28" s="59">
        <v>-1408059</v>
      </c>
      <c r="S28" s="59">
        <v>608417</v>
      </c>
      <c r="T28" s="59">
        <v>3208726</v>
      </c>
      <c r="U28" s="59">
        <v>2409084</v>
      </c>
      <c r="V28" s="59">
        <v>28045208</v>
      </c>
      <c r="W28" s="59">
        <v>28624697</v>
      </c>
      <c r="X28" s="59">
        <v>-579489</v>
      </c>
      <c r="Y28" s="60">
        <v>-2.02</v>
      </c>
      <c r="Z28" s="61">
        <v>28624698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881528</v>
      </c>
      <c r="C31" s="18">
        <v>0</v>
      </c>
      <c r="D31" s="58">
        <v>37550000</v>
      </c>
      <c r="E31" s="59">
        <v>23595189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4500</v>
      </c>
      <c r="P31" s="59">
        <v>37000</v>
      </c>
      <c r="Q31" s="59">
        <v>41500</v>
      </c>
      <c r="R31" s="59">
        <v>0</v>
      </c>
      <c r="S31" s="59">
        <v>0</v>
      </c>
      <c r="T31" s="59">
        <v>0</v>
      </c>
      <c r="U31" s="59">
        <v>0</v>
      </c>
      <c r="V31" s="59">
        <v>41500</v>
      </c>
      <c r="W31" s="59">
        <v>23595187</v>
      </c>
      <c r="X31" s="59">
        <v>-23553687</v>
      </c>
      <c r="Y31" s="60">
        <v>-99.82</v>
      </c>
      <c r="Z31" s="61">
        <v>23595189</v>
      </c>
    </row>
    <row r="32" spans="1:26" ht="12.75">
      <c r="A32" s="68" t="s">
        <v>50</v>
      </c>
      <c r="B32" s="21">
        <f>SUM(B28:B31)</f>
        <v>29296018</v>
      </c>
      <c r="C32" s="21">
        <f>SUM(C28:C31)</f>
        <v>0</v>
      </c>
      <c r="D32" s="103">
        <f aca="true" t="shared" si="5" ref="D32:Z32">SUM(D28:D31)</f>
        <v>69908217</v>
      </c>
      <c r="E32" s="104">
        <f t="shared" si="5"/>
        <v>52219887</v>
      </c>
      <c r="F32" s="104">
        <f t="shared" si="5"/>
        <v>228970</v>
      </c>
      <c r="G32" s="104">
        <f t="shared" si="5"/>
        <v>1720000</v>
      </c>
      <c r="H32" s="104">
        <f t="shared" si="5"/>
        <v>8788213</v>
      </c>
      <c r="I32" s="104">
        <f t="shared" si="5"/>
        <v>10737183</v>
      </c>
      <c r="J32" s="104">
        <f t="shared" si="5"/>
        <v>2217357</v>
      </c>
      <c r="K32" s="104">
        <f t="shared" si="5"/>
        <v>5025491</v>
      </c>
      <c r="L32" s="104">
        <f t="shared" si="5"/>
        <v>0</v>
      </c>
      <c r="M32" s="104">
        <f t="shared" si="5"/>
        <v>7242848</v>
      </c>
      <c r="N32" s="104">
        <f t="shared" si="5"/>
        <v>610888</v>
      </c>
      <c r="O32" s="104">
        <f t="shared" si="5"/>
        <v>1361918</v>
      </c>
      <c r="P32" s="104">
        <f t="shared" si="5"/>
        <v>5724787</v>
      </c>
      <c r="Q32" s="104">
        <f t="shared" si="5"/>
        <v>7697593</v>
      </c>
      <c r="R32" s="104">
        <f t="shared" si="5"/>
        <v>-1408059</v>
      </c>
      <c r="S32" s="104">
        <f t="shared" si="5"/>
        <v>608417</v>
      </c>
      <c r="T32" s="104">
        <f t="shared" si="5"/>
        <v>3208726</v>
      </c>
      <c r="U32" s="104">
        <f t="shared" si="5"/>
        <v>2409084</v>
      </c>
      <c r="V32" s="104">
        <f t="shared" si="5"/>
        <v>28086708</v>
      </c>
      <c r="W32" s="104">
        <f t="shared" si="5"/>
        <v>52219884</v>
      </c>
      <c r="X32" s="104">
        <f t="shared" si="5"/>
        <v>-24133176</v>
      </c>
      <c r="Y32" s="105">
        <f>+IF(W32&lt;&gt;0,(X32/W32)*100,0)</f>
        <v>-46.21453391202478</v>
      </c>
      <c r="Z32" s="106">
        <f t="shared" si="5"/>
        <v>52219887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12248738</v>
      </c>
      <c r="C35" s="18">
        <v>0</v>
      </c>
      <c r="D35" s="58">
        <v>-75531414</v>
      </c>
      <c r="E35" s="59">
        <v>-44395707</v>
      </c>
      <c r="F35" s="59">
        <v>39421704</v>
      </c>
      <c r="G35" s="59">
        <v>-19819248</v>
      </c>
      <c r="H35" s="59">
        <v>-12617107</v>
      </c>
      <c r="I35" s="59">
        <v>6985349</v>
      </c>
      <c r="J35" s="59">
        <v>-24551704</v>
      </c>
      <c r="K35" s="59">
        <v>-12429026</v>
      </c>
      <c r="L35" s="59">
        <v>20503512</v>
      </c>
      <c r="M35" s="59">
        <v>-16477218</v>
      </c>
      <c r="N35" s="59">
        <v>-8662225</v>
      </c>
      <c r="O35" s="59">
        <v>-16534656</v>
      </c>
      <c r="P35" s="59">
        <v>21709192</v>
      </c>
      <c r="Q35" s="59">
        <v>-3487689</v>
      </c>
      <c r="R35" s="59">
        <v>-10049966</v>
      </c>
      <c r="S35" s="59">
        <v>-9560647</v>
      </c>
      <c r="T35" s="59">
        <v>-12857242</v>
      </c>
      <c r="U35" s="59">
        <v>-32467855</v>
      </c>
      <c r="V35" s="59">
        <v>-45447413</v>
      </c>
      <c r="W35" s="59">
        <v>-44395726</v>
      </c>
      <c r="X35" s="59">
        <v>-1051687</v>
      </c>
      <c r="Y35" s="60">
        <v>2.37</v>
      </c>
      <c r="Z35" s="61">
        <v>-44395707</v>
      </c>
    </row>
    <row r="36" spans="1:26" ht="12.75">
      <c r="A36" s="57" t="s">
        <v>53</v>
      </c>
      <c r="B36" s="18">
        <v>4137724</v>
      </c>
      <c r="C36" s="18">
        <v>0</v>
      </c>
      <c r="D36" s="58">
        <v>79208217</v>
      </c>
      <c r="E36" s="59">
        <v>70219887</v>
      </c>
      <c r="F36" s="59">
        <v>7118068</v>
      </c>
      <c r="G36" s="59">
        <v>4562430</v>
      </c>
      <c r="H36" s="59">
        <v>8799713</v>
      </c>
      <c r="I36" s="59">
        <v>20480211</v>
      </c>
      <c r="J36" s="59">
        <v>3290333</v>
      </c>
      <c r="K36" s="59">
        <v>5131291</v>
      </c>
      <c r="L36" s="59">
        <v>179700</v>
      </c>
      <c r="M36" s="59">
        <v>8601324</v>
      </c>
      <c r="N36" s="59">
        <v>2969196</v>
      </c>
      <c r="O36" s="59">
        <v>-1043053</v>
      </c>
      <c r="P36" s="59">
        <v>9112002</v>
      </c>
      <c r="Q36" s="59">
        <v>11038145</v>
      </c>
      <c r="R36" s="59">
        <v>-1291786</v>
      </c>
      <c r="S36" s="59">
        <v>608417</v>
      </c>
      <c r="T36" s="59">
        <v>4008809</v>
      </c>
      <c r="U36" s="59">
        <v>3325440</v>
      </c>
      <c r="V36" s="59">
        <v>43445120</v>
      </c>
      <c r="W36" s="59">
        <v>70219884</v>
      </c>
      <c r="X36" s="59">
        <v>-26774764</v>
      </c>
      <c r="Y36" s="60">
        <v>-38.13</v>
      </c>
      <c r="Z36" s="61">
        <v>70219887</v>
      </c>
    </row>
    <row r="37" spans="1:26" ht="12.75">
      <c r="A37" s="57" t="s">
        <v>54</v>
      </c>
      <c r="B37" s="18">
        <v>21111349</v>
      </c>
      <c r="C37" s="18">
        <v>0</v>
      </c>
      <c r="D37" s="58">
        <v>0</v>
      </c>
      <c r="E37" s="59">
        <v>0</v>
      </c>
      <c r="F37" s="59">
        <v>6619000</v>
      </c>
      <c r="G37" s="59">
        <v>-1347031</v>
      </c>
      <c r="H37" s="59">
        <v>7289824</v>
      </c>
      <c r="I37" s="59">
        <v>12561793</v>
      </c>
      <c r="J37" s="59">
        <v>-7395631</v>
      </c>
      <c r="K37" s="59">
        <v>8375070</v>
      </c>
      <c r="L37" s="59">
        <v>-1803793</v>
      </c>
      <c r="M37" s="59">
        <v>-824354</v>
      </c>
      <c r="N37" s="59">
        <v>6134680</v>
      </c>
      <c r="O37" s="59">
        <v>-5340710</v>
      </c>
      <c r="P37" s="59">
        <v>12804451</v>
      </c>
      <c r="Q37" s="59">
        <v>13598421</v>
      </c>
      <c r="R37" s="59">
        <v>-43782384</v>
      </c>
      <c r="S37" s="59">
        <v>1018286</v>
      </c>
      <c r="T37" s="59">
        <v>3750044</v>
      </c>
      <c r="U37" s="59">
        <v>-39014054</v>
      </c>
      <c r="V37" s="59">
        <v>-13678194</v>
      </c>
      <c r="W37" s="59">
        <v>0</v>
      </c>
      <c r="X37" s="59">
        <v>-13678194</v>
      </c>
      <c r="Y37" s="60">
        <v>0</v>
      </c>
      <c r="Z37" s="61">
        <v>0</v>
      </c>
    </row>
    <row r="38" spans="1:26" ht="12.75">
      <c r="A38" s="57" t="s">
        <v>55</v>
      </c>
      <c r="B38" s="18">
        <v>-29503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-2748497</v>
      </c>
      <c r="L38" s="59">
        <v>0</v>
      </c>
      <c r="M38" s="59">
        <v>-2748497</v>
      </c>
      <c r="N38" s="59">
        <v>-493219</v>
      </c>
      <c r="O38" s="59">
        <v>-350242</v>
      </c>
      <c r="P38" s="59">
        <v>-493219</v>
      </c>
      <c r="Q38" s="59">
        <v>-1336680</v>
      </c>
      <c r="R38" s="59">
        <v>-636196</v>
      </c>
      <c r="S38" s="59">
        <v>-493219</v>
      </c>
      <c r="T38" s="59">
        <v>-142977</v>
      </c>
      <c r="U38" s="59">
        <v>-1272392</v>
      </c>
      <c r="V38" s="59">
        <v>-5357569</v>
      </c>
      <c r="W38" s="59">
        <v>0</v>
      </c>
      <c r="X38" s="59">
        <v>-5357569</v>
      </c>
      <c r="Y38" s="60">
        <v>0</v>
      </c>
      <c r="Z38" s="61">
        <v>0</v>
      </c>
    </row>
    <row r="39" spans="1:26" ht="12.75">
      <c r="A39" s="57" t="s">
        <v>56</v>
      </c>
      <c r="B39" s="18">
        <v>4370</v>
      </c>
      <c r="C39" s="18">
        <v>0</v>
      </c>
      <c r="D39" s="58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60">
        <v>0</v>
      </c>
      <c r="Z39" s="61">
        <v>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-132326586</v>
      </c>
      <c r="C42" s="18">
        <v>0</v>
      </c>
      <c r="D42" s="58">
        <v>29530343</v>
      </c>
      <c r="E42" s="59">
        <v>48402840</v>
      </c>
      <c r="F42" s="59">
        <v>-11056831</v>
      </c>
      <c r="G42" s="59">
        <v>-14090260</v>
      </c>
      <c r="H42" s="59">
        <v>-10828940</v>
      </c>
      <c r="I42" s="59">
        <v>-35976031</v>
      </c>
      <c r="J42" s="59">
        <v>-14403729</v>
      </c>
      <c r="K42" s="59">
        <v>-13099557</v>
      </c>
      <c r="L42" s="59">
        <v>-9617666</v>
      </c>
      <c r="M42" s="59">
        <v>-37120952</v>
      </c>
      <c r="N42" s="59">
        <v>-11600508</v>
      </c>
      <c r="O42" s="59">
        <v>-13414685</v>
      </c>
      <c r="P42" s="59">
        <v>-12117240</v>
      </c>
      <c r="Q42" s="59">
        <v>-37132433</v>
      </c>
      <c r="R42" s="59">
        <v>-9615092</v>
      </c>
      <c r="S42" s="59">
        <v>-9676662</v>
      </c>
      <c r="T42" s="59">
        <v>-12647005</v>
      </c>
      <c r="U42" s="59">
        <v>-31938759</v>
      </c>
      <c r="V42" s="59">
        <v>-142168175</v>
      </c>
      <c r="W42" s="59">
        <v>48402820</v>
      </c>
      <c r="X42" s="59">
        <v>-190570995</v>
      </c>
      <c r="Y42" s="60">
        <v>-393.72</v>
      </c>
      <c r="Z42" s="61">
        <v>48402840</v>
      </c>
    </row>
    <row r="43" spans="1:26" ht="12.75">
      <c r="A43" s="57" t="s">
        <v>59</v>
      </c>
      <c r="B43" s="18">
        <v>0</v>
      </c>
      <c r="C43" s="18">
        <v>0</v>
      </c>
      <c r="D43" s="58">
        <v>-79208217</v>
      </c>
      <c r="E43" s="59">
        <v>-65219887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-65219884</v>
      </c>
      <c r="X43" s="59">
        <v>65219884</v>
      </c>
      <c r="Y43" s="60">
        <v>-100</v>
      </c>
      <c r="Z43" s="61">
        <v>-65219887</v>
      </c>
    </row>
    <row r="44" spans="1:26" ht="12.75">
      <c r="A44" s="57" t="s">
        <v>60</v>
      </c>
      <c r="B44" s="18">
        <v>1114722</v>
      </c>
      <c r="C44" s="18">
        <v>0</v>
      </c>
      <c r="D44" s="58">
        <v>280</v>
      </c>
      <c r="E44" s="59">
        <v>280</v>
      </c>
      <c r="F44" s="59">
        <v>108465</v>
      </c>
      <c r="G44" s="59">
        <v>3948621</v>
      </c>
      <c r="H44" s="59">
        <v>250</v>
      </c>
      <c r="I44" s="59">
        <v>4057336</v>
      </c>
      <c r="J44" s="59">
        <v>142877</v>
      </c>
      <c r="K44" s="59">
        <v>-1915</v>
      </c>
      <c r="L44" s="59">
        <v>-1185</v>
      </c>
      <c r="M44" s="59">
        <v>139777</v>
      </c>
      <c r="N44" s="59">
        <v>0</v>
      </c>
      <c r="O44" s="59">
        <v>-6133</v>
      </c>
      <c r="P44" s="59">
        <v>7133</v>
      </c>
      <c r="Q44" s="59">
        <v>1000</v>
      </c>
      <c r="R44" s="59">
        <v>250</v>
      </c>
      <c r="S44" s="59">
        <v>0</v>
      </c>
      <c r="T44" s="59">
        <v>-217</v>
      </c>
      <c r="U44" s="59">
        <v>33</v>
      </c>
      <c r="V44" s="59">
        <v>4198146</v>
      </c>
      <c r="W44" s="59">
        <v>280</v>
      </c>
      <c r="X44" s="59">
        <v>4197866</v>
      </c>
      <c r="Y44" s="60">
        <v>1499237.86</v>
      </c>
      <c r="Z44" s="61">
        <v>280</v>
      </c>
    </row>
    <row r="45" spans="1:26" ht="12.75">
      <c r="A45" s="68" t="s">
        <v>61</v>
      </c>
      <c r="B45" s="21">
        <v>-110710527</v>
      </c>
      <c r="C45" s="21">
        <v>0</v>
      </c>
      <c r="D45" s="103">
        <v>-49677594</v>
      </c>
      <c r="E45" s="104">
        <v>-16816767</v>
      </c>
      <c r="F45" s="104">
        <v>26754298</v>
      </c>
      <c r="G45" s="104">
        <f>+F45+G42+G43+G44+G83</f>
        <v>-4102607</v>
      </c>
      <c r="H45" s="104">
        <f>+G45+H42+H43+H44+H83</f>
        <v>-29530986</v>
      </c>
      <c r="I45" s="104">
        <f>+H45</f>
        <v>-29530986</v>
      </c>
      <c r="J45" s="104">
        <f>+H45+J42+J43+J44+J83</f>
        <v>-59756317</v>
      </c>
      <c r="K45" s="104">
        <f>+J45+K42+K43+K44+K83</f>
        <v>-77970296</v>
      </c>
      <c r="L45" s="104">
        <f>+K45+L42+L43+L44+L83</f>
        <v>-59058041</v>
      </c>
      <c r="M45" s="104">
        <f>+L45</f>
        <v>-59058041</v>
      </c>
      <c r="N45" s="104">
        <f>+L45+N42+N43+N44+N83</f>
        <v>-80241583</v>
      </c>
      <c r="O45" s="104">
        <f>+N45+O42+O43+O44+O83</f>
        <v>-107694255</v>
      </c>
      <c r="P45" s="104">
        <f>+O45+P42+P43+P44+P83</f>
        <v>-100234972</v>
      </c>
      <c r="Q45" s="104">
        <f>+P45</f>
        <v>-100234972</v>
      </c>
      <c r="R45" s="104">
        <f>+P45+R42+R43+R44+R83</f>
        <v>-120648790</v>
      </c>
      <c r="S45" s="104">
        <f>+R45+S42+S43+S44+S83</f>
        <v>-139709253</v>
      </c>
      <c r="T45" s="104">
        <f>+S45+T42+T43+T44+T83</f>
        <v>-158135622</v>
      </c>
      <c r="U45" s="104">
        <f>+T45</f>
        <v>-158135622</v>
      </c>
      <c r="V45" s="104">
        <f>+U45</f>
        <v>-158135622</v>
      </c>
      <c r="W45" s="104">
        <f>+W83+W42+W43+W44</f>
        <v>-16816784</v>
      </c>
      <c r="X45" s="104">
        <f>+V45-W45</f>
        <v>-141318838</v>
      </c>
      <c r="Y45" s="105">
        <f>+IF(W45&lt;&gt;0,+(X45/W45)*100,0)</f>
        <v>840.344015835608</v>
      </c>
      <c r="Z45" s="106">
        <v>-16816767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109</v>
      </c>
      <c r="B47" s="119" t="s">
        <v>95</v>
      </c>
      <c r="C47" s="119"/>
      <c r="D47" s="120" t="s">
        <v>96</v>
      </c>
      <c r="E47" s="121" t="s">
        <v>97</v>
      </c>
      <c r="F47" s="122"/>
      <c r="G47" s="122"/>
      <c r="H47" s="122"/>
      <c r="I47" s="123" t="s">
        <v>98</v>
      </c>
      <c r="J47" s="122"/>
      <c r="K47" s="122"/>
      <c r="L47" s="122"/>
      <c r="M47" s="123" t="s">
        <v>99</v>
      </c>
      <c r="N47" s="124"/>
      <c r="O47" s="124"/>
      <c r="P47" s="124"/>
      <c r="Q47" s="123" t="s">
        <v>100</v>
      </c>
      <c r="R47" s="124"/>
      <c r="S47" s="124"/>
      <c r="T47" s="124"/>
      <c r="U47" s="123" t="s">
        <v>101</v>
      </c>
      <c r="V47" s="123" t="s">
        <v>102</v>
      </c>
      <c r="W47" s="123" t="s">
        <v>103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110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314.2857142857143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314.2857142857143</v>
      </c>
      <c r="X66" s="16">
        <f t="shared" si="7"/>
        <v>0</v>
      </c>
      <c r="Y66" s="16">
        <f t="shared" si="7"/>
        <v>0</v>
      </c>
      <c r="Z66" s="17">
        <f t="shared" si="7"/>
        <v>314.2857142857143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27049541</v>
      </c>
      <c r="C68" s="18">
        <v>0</v>
      </c>
      <c r="D68" s="19">
        <v>28818300</v>
      </c>
      <c r="E68" s="20">
        <v>33272740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231897</v>
      </c>
      <c r="S68" s="20">
        <v>0</v>
      </c>
      <c r="T68" s="20">
        <v>0</v>
      </c>
      <c r="U68" s="20">
        <v>231897</v>
      </c>
      <c r="V68" s="20">
        <v>231897</v>
      </c>
      <c r="W68" s="20">
        <v>33272742</v>
      </c>
      <c r="X68" s="20">
        <v>0</v>
      </c>
      <c r="Y68" s="19">
        <v>0</v>
      </c>
      <c r="Z68" s="22">
        <v>33272740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9">
        <v>0</v>
      </c>
      <c r="Z73" s="22">
        <v>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966357</v>
      </c>
      <c r="C75" s="27">
        <v>0</v>
      </c>
      <c r="D75" s="28">
        <v>0</v>
      </c>
      <c r="E75" s="29">
        <v>700000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700000</v>
      </c>
      <c r="X75" s="29">
        <v>0</v>
      </c>
      <c r="Y75" s="28">
        <v>0</v>
      </c>
      <c r="Z75" s="30">
        <v>700000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28818300</v>
      </c>
      <c r="E77" s="20">
        <v>33272740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33272742</v>
      </c>
      <c r="X77" s="20">
        <v>0</v>
      </c>
      <c r="Y77" s="19">
        <v>0</v>
      </c>
      <c r="Z77" s="22">
        <v>33272740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20501337</v>
      </c>
      <c r="C83" s="18"/>
      <c r="D83" s="19"/>
      <c r="E83" s="20"/>
      <c r="F83" s="20">
        <v>37702664</v>
      </c>
      <c r="G83" s="20">
        <v>-20715266</v>
      </c>
      <c r="H83" s="20">
        <v>-14599689</v>
      </c>
      <c r="I83" s="20">
        <v>37702664</v>
      </c>
      <c r="J83" s="20">
        <v>-15964479</v>
      </c>
      <c r="K83" s="20">
        <v>-5112507</v>
      </c>
      <c r="L83" s="20">
        <v>28531106</v>
      </c>
      <c r="M83" s="20">
        <v>-15964479</v>
      </c>
      <c r="N83" s="20">
        <v>-9583034</v>
      </c>
      <c r="O83" s="20">
        <v>-14031854</v>
      </c>
      <c r="P83" s="20">
        <v>19569390</v>
      </c>
      <c r="Q83" s="20">
        <v>-9583034</v>
      </c>
      <c r="R83" s="20">
        <v>-10798976</v>
      </c>
      <c r="S83" s="20">
        <v>-9383801</v>
      </c>
      <c r="T83" s="20">
        <v>-5779147</v>
      </c>
      <c r="U83" s="20">
        <v>-10798976</v>
      </c>
      <c r="V83" s="20">
        <v>37702664</v>
      </c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2200000</v>
      </c>
      <c r="E84" s="29">
        <v>2200000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2200000</v>
      </c>
      <c r="X84" s="29">
        <v>0</v>
      </c>
      <c r="Y84" s="28">
        <v>0</v>
      </c>
      <c r="Z84" s="30">
        <v>2200000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2.7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2.75">
      <c r="A7" s="57" t="s">
        <v>33</v>
      </c>
      <c r="B7" s="18">
        <v>8395942</v>
      </c>
      <c r="C7" s="18">
        <v>0</v>
      </c>
      <c r="D7" s="58">
        <v>1853049</v>
      </c>
      <c r="E7" s="59">
        <v>550000</v>
      </c>
      <c r="F7" s="59">
        <v>20510</v>
      </c>
      <c r="G7" s="59">
        <v>19780</v>
      </c>
      <c r="H7" s="59">
        <v>10269</v>
      </c>
      <c r="I7" s="59">
        <v>50559</v>
      </c>
      <c r="J7" s="59">
        <v>19780</v>
      </c>
      <c r="K7" s="59">
        <v>0</v>
      </c>
      <c r="L7" s="59">
        <v>0</v>
      </c>
      <c r="M7" s="59">
        <v>19780</v>
      </c>
      <c r="N7" s="59">
        <v>40602</v>
      </c>
      <c r="O7" s="59">
        <v>0</v>
      </c>
      <c r="P7" s="59">
        <v>0</v>
      </c>
      <c r="Q7" s="59">
        <v>40602</v>
      </c>
      <c r="R7" s="59">
        <v>0</v>
      </c>
      <c r="S7" s="59">
        <v>0</v>
      </c>
      <c r="T7" s="59">
        <v>0</v>
      </c>
      <c r="U7" s="59">
        <v>0</v>
      </c>
      <c r="V7" s="59">
        <v>110941</v>
      </c>
      <c r="W7" s="59">
        <v>550000</v>
      </c>
      <c r="X7" s="59">
        <v>-439059</v>
      </c>
      <c r="Y7" s="60">
        <v>-79.83</v>
      </c>
      <c r="Z7" s="61">
        <v>550000</v>
      </c>
    </row>
    <row r="8" spans="1:26" ht="12.75">
      <c r="A8" s="57" t="s">
        <v>34</v>
      </c>
      <c r="B8" s="18">
        <v>240896062</v>
      </c>
      <c r="C8" s="18">
        <v>0</v>
      </c>
      <c r="D8" s="58">
        <v>311151000</v>
      </c>
      <c r="E8" s="59">
        <v>311151000</v>
      </c>
      <c r="F8" s="59">
        <v>0</v>
      </c>
      <c r="G8" s="59">
        <v>263659319</v>
      </c>
      <c r="H8" s="59">
        <v>871488</v>
      </c>
      <c r="I8" s="59">
        <v>264530807</v>
      </c>
      <c r="J8" s="59">
        <v>263659319</v>
      </c>
      <c r="K8" s="59">
        <v>0</v>
      </c>
      <c r="L8" s="59">
        <v>0</v>
      </c>
      <c r="M8" s="59">
        <v>263659319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528190126</v>
      </c>
      <c r="W8" s="59">
        <v>311151000</v>
      </c>
      <c r="X8" s="59">
        <v>217039126</v>
      </c>
      <c r="Y8" s="60">
        <v>69.75</v>
      </c>
      <c r="Z8" s="61">
        <v>311151000</v>
      </c>
    </row>
    <row r="9" spans="1:26" ht="12.75">
      <c r="A9" s="57" t="s">
        <v>35</v>
      </c>
      <c r="B9" s="18">
        <v>1026667</v>
      </c>
      <c r="C9" s="18">
        <v>0</v>
      </c>
      <c r="D9" s="58">
        <v>15032000</v>
      </c>
      <c r="E9" s="59">
        <v>16335049</v>
      </c>
      <c r="F9" s="59">
        <v>932587</v>
      </c>
      <c r="G9" s="59">
        <v>4322016</v>
      </c>
      <c r="H9" s="59">
        <v>83944</v>
      </c>
      <c r="I9" s="59">
        <v>5338547</v>
      </c>
      <c r="J9" s="59">
        <v>4322016</v>
      </c>
      <c r="K9" s="59">
        <v>0</v>
      </c>
      <c r="L9" s="59">
        <v>0</v>
      </c>
      <c r="M9" s="59">
        <v>4322016</v>
      </c>
      <c r="N9" s="59">
        <v>41183</v>
      </c>
      <c r="O9" s="59">
        <v>0</v>
      </c>
      <c r="P9" s="59">
        <v>0</v>
      </c>
      <c r="Q9" s="59">
        <v>41183</v>
      </c>
      <c r="R9" s="59">
        <v>0</v>
      </c>
      <c r="S9" s="59">
        <v>0</v>
      </c>
      <c r="T9" s="59">
        <v>0</v>
      </c>
      <c r="U9" s="59">
        <v>0</v>
      </c>
      <c r="V9" s="59">
        <v>9701746</v>
      </c>
      <c r="W9" s="59">
        <v>16335049</v>
      </c>
      <c r="X9" s="59">
        <v>-6633303</v>
      </c>
      <c r="Y9" s="60">
        <v>-40.61</v>
      </c>
      <c r="Z9" s="61">
        <v>16335049</v>
      </c>
    </row>
    <row r="10" spans="1:26" ht="20.25">
      <c r="A10" s="62" t="s">
        <v>104</v>
      </c>
      <c r="B10" s="63">
        <f>SUM(B5:B9)</f>
        <v>250318671</v>
      </c>
      <c r="C10" s="63">
        <f>SUM(C5:C9)</f>
        <v>0</v>
      </c>
      <c r="D10" s="64">
        <f aca="true" t="shared" si="0" ref="D10:Z10">SUM(D5:D9)</f>
        <v>328036049</v>
      </c>
      <c r="E10" s="65">
        <f t="shared" si="0"/>
        <v>328036049</v>
      </c>
      <c r="F10" s="65">
        <f t="shared" si="0"/>
        <v>953097</v>
      </c>
      <c r="G10" s="65">
        <f t="shared" si="0"/>
        <v>268001115</v>
      </c>
      <c r="H10" s="65">
        <f t="shared" si="0"/>
        <v>965701</v>
      </c>
      <c r="I10" s="65">
        <f t="shared" si="0"/>
        <v>269919913</v>
      </c>
      <c r="J10" s="65">
        <f t="shared" si="0"/>
        <v>268001115</v>
      </c>
      <c r="K10" s="65">
        <f t="shared" si="0"/>
        <v>0</v>
      </c>
      <c r="L10" s="65">
        <f t="shared" si="0"/>
        <v>0</v>
      </c>
      <c r="M10" s="65">
        <f t="shared" si="0"/>
        <v>268001115</v>
      </c>
      <c r="N10" s="65">
        <f t="shared" si="0"/>
        <v>81785</v>
      </c>
      <c r="O10" s="65">
        <f t="shared" si="0"/>
        <v>0</v>
      </c>
      <c r="P10" s="65">
        <f t="shared" si="0"/>
        <v>0</v>
      </c>
      <c r="Q10" s="65">
        <f t="shared" si="0"/>
        <v>81785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538002813</v>
      </c>
      <c r="W10" s="65">
        <f t="shared" si="0"/>
        <v>328036049</v>
      </c>
      <c r="X10" s="65">
        <f t="shared" si="0"/>
        <v>209966764</v>
      </c>
      <c r="Y10" s="66">
        <f>+IF(W10&lt;&gt;0,(X10/W10)*100,0)</f>
        <v>64.00722257205335</v>
      </c>
      <c r="Z10" s="67">
        <f t="shared" si="0"/>
        <v>328036049</v>
      </c>
    </row>
    <row r="11" spans="1:26" ht="12.75">
      <c r="A11" s="57" t="s">
        <v>36</v>
      </c>
      <c r="B11" s="18">
        <v>105169914</v>
      </c>
      <c r="C11" s="18">
        <v>0</v>
      </c>
      <c r="D11" s="58">
        <v>141214742</v>
      </c>
      <c r="E11" s="59">
        <v>137754892</v>
      </c>
      <c r="F11" s="59">
        <v>18496655</v>
      </c>
      <c r="G11" s="59">
        <v>17407834</v>
      </c>
      <c r="H11" s="59">
        <v>18448439</v>
      </c>
      <c r="I11" s="59">
        <v>54352928</v>
      </c>
      <c r="J11" s="59">
        <v>17407834</v>
      </c>
      <c r="K11" s="59">
        <v>0</v>
      </c>
      <c r="L11" s="59">
        <v>0</v>
      </c>
      <c r="M11" s="59">
        <v>17407834</v>
      </c>
      <c r="N11" s="59">
        <v>17791643</v>
      </c>
      <c r="O11" s="59">
        <v>0</v>
      </c>
      <c r="P11" s="59">
        <v>0</v>
      </c>
      <c r="Q11" s="59">
        <v>17791643</v>
      </c>
      <c r="R11" s="59">
        <v>0</v>
      </c>
      <c r="S11" s="59">
        <v>0</v>
      </c>
      <c r="T11" s="59">
        <v>0</v>
      </c>
      <c r="U11" s="59">
        <v>0</v>
      </c>
      <c r="V11" s="59">
        <v>89552405</v>
      </c>
      <c r="W11" s="59">
        <v>137754892</v>
      </c>
      <c r="X11" s="59">
        <v>-48202487</v>
      </c>
      <c r="Y11" s="60">
        <v>-34.99</v>
      </c>
      <c r="Z11" s="61">
        <v>137754892</v>
      </c>
    </row>
    <row r="12" spans="1:26" ht="12.75">
      <c r="A12" s="57" t="s">
        <v>37</v>
      </c>
      <c r="B12" s="18">
        <v>5276563</v>
      </c>
      <c r="C12" s="18">
        <v>0</v>
      </c>
      <c r="D12" s="58">
        <v>9766216</v>
      </c>
      <c r="E12" s="59">
        <v>7578412</v>
      </c>
      <c r="F12" s="59">
        <v>234493</v>
      </c>
      <c r="G12" s="59">
        <v>158497</v>
      </c>
      <c r="H12" s="59">
        <v>206497</v>
      </c>
      <c r="I12" s="59">
        <v>599487</v>
      </c>
      <c r="J12" s="59">
        <v>158497</v>
      </c>
      <c r="K12" s="59">
        <v>0</v>
      </c>
      <c r="L12" s="59">
        <v>0</v>
      </c>
      <c r="M12" s="59">
        <v>158497</v>
      </c>
      <c r="N12" s="59">
        <v>161930</v>
      </c>
      <c r="O12" s="59">
        <v>0</v>
      </c>
      <c r="P12" s="59">
        <v>0</v>
      </c>
      <c r="Q12" s="59">
        <v>161930</v>
      </c>
      <c r="R12" s="59">
        <v>0</v>
      </c>
      <c r="S12" s="59">
        <v>0</v>
      </c>
      <c r="T12" s="59">
        <v>0</v>
      </c>
      <c r="U12" s="59">
        <v>0</v>
      </c>
      <c r="V12" s="59">
        <v>919914</v>
      </c>
      <c r="W12" s="59">
        <v>7578412</v>
      </c>
      <c r="X12" s="59">
        <v>-6658498</v>
      </c>
      <c r="Y12" s="60">
        <v>-87.86</v>
      </c>
      <c r="Z12" s="61">
        <v>7578412</v>
      </c>
    </row>
    <row r="13" spans="1:26" ht="12.75">
      <c r="A13" s="57" t="s">
        <v>105</v>
      </c>
      <c r="B13" s="18">
        <v>558608</v>
      </c>
      <c r="C13" s="18">
        <v>0</v>
      </c>
      <c r="D13" s="58">
        <v>16029000</v>
      </c>
      <c r="E13" s="59">
        <v>11709000</v>
      </c>
      <c r="F13" s="59">
        <v>0</v>
      </c>
      <c r="G13" s="59">
        <v>304716</v>
      </c>
      <c r="H13" s="59">
        <v>0</v>
      </c>
      <c r="I13" s="59">
        <v>304716</v>
      </c>
      <c r="J13" s="59">
        <v>304716</v>
      </c>
      <c r="K13" s="59">
        <v>0</v>
      </c>
      <c r="L13" s="59">
        <v>0</v>
      </c>
      <c r="M13" s="59">
        <v>304716</v>
      </c>
      <c r="N13" s="59">
        <v>392175</v>
      </c>
      <c r="O13" s="59">
        <v>0</v>
      </c>
      <c r="P13" s="59">
        <v>0</v>
      </c>
      <c r="Q13" s="59">
        <v>392175</v>
      </c>
      <c r="R13" s="59">
        <v>0</v>
      </c>
      <c r="S13" s="59">
        <v>0</v>
      </c>
      <c r="T13" s="59">
        <v>0</v>
      </c>
      <c r="U13" s="59">
        <v>0</v>
      </c>
      <c r="V13" s="59">
        <v>1001607</v>
      </c>
      <c r="W13" s="59">
        <v>11709000</v>
      </c>
      <c r="X13" s="59">
        <v>-10707393</v>
      </c>
      <c r="Y13" s="60">
        <v>-91.45</v>
      </c>
      <c r="Z13" s="61">
        <v>11709000</v>
      </c>
    </row>
    <row r="14" spans="1:26" ht="12.75">
      <c r="A14" s="57" t="s">
        <v>38</v>
      </c>
      <c r="B14" s="18">
        <v>0</v>
      </c>
      <c r="C14" s="18">
        <v>0</v>
      </c>
      <c r="D14" s="58">
        <v>10800000</v>
      </c>
      <c r="E14" s="59">
        <v>10800000</v>
      </c>
      <c r="F14" s="59">
        <v>0</v>
      </c>
      <c r="G14" s="59">
        <v>1800000</v>
      </c>
      <c r="H14" s="59">
        <v>3601900</v>
      </c>
      <c r="I14" s="59">
        <v>5401900</v>
      </c>
      <c r="J14" s="59">
        <v>1800000</v>
      </c>
      <c r="K14" s="59">
        <v>0</v>
      </c>
      <c r="L14" s="59">
        <v>0</v>
      </c>
      <c r="M14" s="59">
        <v>1800000</v>
      </c>
      <c r="N14" s="59">
        <v>900000</v>
      </c>
      <c r="O14" s="59">
        <v>0</v>
      </c>
      <c r="P14" s="59">
        <v>0</v>
      </c>
      <c r="Q14" s="59">
        <v>900000</v>
      </c>
      <c r="R14" s="59">
        <v>0</v>
      </c>
      <c r="S14" s="59">
        <v>0</v>
      </c>
      <c r="T14" s="59">
        <v>0</v>
      </c>
      <c r="U14" s="59">
        <v>0</v>
      </c>
      <c r="V14" s="59">
        <v>8101900</v>
      </c>
      <c r="W14" s="59">
        <v>10800000</v>
      </c>
      <c r="X14" s="59">
        <v>-2698100</v>
      </c>
      <c r="Y14" s="60">
        <v>-24.98</v>
      </c>
      <c r="Z14" s="61">
        <v>10800000</v>
      </c>
    </row>
    <row r="15" spans="1:26" ht="12.75">
      <c r="A15" s="57" t="s">
        <v>39</v>
      </c>
      <c r="B15" s="18">
        <v>78846236</v>
      </c>
      <c r="C15" s="18">
        <v>0</v>
      </c>
      <c r="D15" s="58">
        <v>96250000</v>
      </c>
      <c r="E15" s="59">
        <v>83550000</v>
      </c>
      <c r="F15" s="59">
        <v>412954</v>
      </c>
      <c r="G15" s="59">
        <v>0</v>
      </c>
      <c r="H15" s="59">
        <v>0</v>
      </c>
      <c r="I15" s="59">
        <v>412954</v>
      </c>
      <c r="J15" s="59">
        <v>0</v>
      </c>
      <c r="K15" s="59">
        <v>0</v>
      </c>
      <c r="L15" s="59">
        <v>0</v>
      </c>
      <c r="M15" s="59">
        <v>0</v>
      </c>
      <c r="N15" s="59">
        <v>220436</v>
      </c>
      <c r="O15" s="59">
        <v>0</v>
      </c>
      <c r="P15" s="59">
        <v>0</v>
      </c>
      <c r="Q15" s="59">
        <v>220436</v>
      </c>
      <c r="R15" s="59">
        <v>0</v>
      </c>
      <c r="S15" s="59">
        <v>0</v>
      </c>
      <c r="T15" s="59">
        <v>0</v>
      </c>
      <c r="U15" s="59">
        <v>0</v>
      </c>
      <c r="V15" s="59">
        <v>633390</v>
      </c>
      <c r="W15" s="59">
        <v>83550000</v>
      </c>
      <c r="X15" s="59">
        <v>-82916610</v>
      </c>
      <c r="Y15" s="60">
        <v>-99.24</v>
      </c>
      <c r="Z15" s="61">
        <v>83550000</v>
      </c>
    </row>
    <row r="16" spans="1:26" ht="12.75">
      <c r="A16" s="57" t="s">
        <v>34</v>
      </c>
      <c r="B16" s="18">
        <v>19791677</v>
      </c>
      <c r="C16" s="18">
        <v>0</v>
      </c>
      <c r="D16" s="58">
        <v>5800000</v>
      </c>
      <c r="E16" s="59">
        <v>8550000</v>
      </c>
      <c r="F16" s="59">
        <v>0</v>
      </c>
      <c r="G16" s="59">
        <v>0</v>
      </c>
      <c r="H16" s="59">
        <v>28951</v>
      </c>
      <c r="I16" s="59">
        <v>28951</v>
      </c>
      <c r="J16" s="59">
        <v>0</v>
      </c>
      <c r="K16" s="59">
        <v>0</v>
      </c>
      <c r="L16" s="59">
        <v>0</v>
      </c>
      <c r="M16" s="59">
        <v>0</v>
      </c>
      <c r="N16" s="59">
        <v>85190</v>
      </c>
      <c r="O16" s="59">
        <v>0</v>
      </c>
      <c r="P16" s="59">
        <v>0</v>
      </c>
      <c r="Q16" s="59">
        <v>85190</v>
      </c>
      <c r="R16" s="59">
        <v>0</v>
      </c>
      <c r="S16" s="59">
        <v>0</v>
      </c>
      <c r="T16" s="59">
        <v>0</v>
      </c>
      <c r="U16" s="59">
        <v>0</v>
      </c>
      <c r="V16" s="59">
        <v>114141</v>
      </c>
      <c r="W16" s="59">
        <v>8550000</v>
      </c>
      <c r="X16" s="59">
        <v>-8435859</v>
      </c>
      <c r="Y16" s="60">
        <v>-98.67</v>
      </c>
      <c r="Z16" s="61">
        <v>8550000</v>
      </c>
    </row>
    <row r="17" spans="1:26" ht="12.75">
      <c r="A17" s="57" t="s">
        <v>40</v>
      </c>
      <c r="B17" s="18">
        <v>66627784</v>
      </c>
      <c r="C17" s="18">
        <v>0</v>
      </c>
      <c r="D17" s="58">
        <v>61333660</v>
      </c>
      <c r="E17" s="59">
        <v>143046430</v>
      </c>
      <c r="F17" s="59">
        <v>650530</v>
      </c>
      <c r="G17" s="59">
        <v>6089395</v>
      </c>
      <c r="H17" s="59">
        <v>7022996</v>
      </c>
      <c r="I17" s="59">
        <v>13762921</v>
      </c>
      <c r="J17" s="59">
        <v>6089395</v>
      </c>
      <c r="K17" s="59">
        <v>0</v>
      </c>
      <c r="L17" s="59">
        <v>0</v>
      </c>
      <c r="M17" s="59">
        <v>6089395</v>
      </c>
      <c r="N17" s="59">
        <v>2755993</v>
      </c>
      <c r="O17" s="59">
        <v>0</v>
      </c>
      <c r="P17" s="59">
        <v>0</v>
      </c>
      <c r="Q17" s="59">
        <v>2755993</v>
      </c>
      <c r="R17" s="59">
        <v>0</v>
      </c>
      <c r="S17" s="59">
        <v>0</v>
      </c>
      <c r="T17" s="59">
        <v>0</v>
      </c>
      <c r="U17" s="59">
        <v>0</v>
      </c>
      <c r="V17" s="59">
        <v>22608309</v>
      </c>
      <c r="W17" s="59">
        <v>143046430</v>
      </c>
      <c r="X17" s="59">
        <v>-120438121</v>
      </c>
      <c r="Y17" s="60">
        <v>-84.2</v>
      </c>
      <c r="Z17" s="61">
        <v>143046430</v>
      </c>
    </row>
    <row r="18" spans="1:26" ht="12.75">
      <c r="A18" s="68" t="s">
        <v>41</v>
      </c>
      <c r="B18" s="69">
        <f>SUM(B11:B17)</f>
        <v>276270782</v>
      </c>
      <c r="C18" s="69">
        <f>SUM(C11:C17)</f>
        <v>0</v>
      </c>
      <c r="D18" s="70">
        <f aca="true" t="shared" si="1" ref="D18:Z18">SUM(D11:D17)</f>
        <v>341193618</v>
      </c>
      <c r="E18" s="71">
        <f t="shared" si="1"/>
        <v>402988734</v>
      </c>
      <c r="F18" s="71">
        <f t="shared" si="1"/>
        <v>19794632</v>
      </c>
      <c r="G18" s="71">
        <f t="shared" si="1"/>
        <v>25760442</v>
      </c>
      <c r="H18" s="71">
        <f t="shared" si="1"/>
        <v>29308783</v>
      </c>
      <c r="I18" s="71">
        <f t="shared" si="1"/>
        <v>74863857</v>
      </c>
      <c r="J18" s="71">
        <f t="shared" si="1"/>
        <v>25760442</v>
      </c>
      <c r="K18" s="71">
        <f t="shared" si="1"/>
        <v>0</v>
      </c>
      <c r="L18" s="71">
        <f t="shared" si="1"/>
        <v>0</v>
      </c>
      <c r="M18" s="71">
        <f t="shared" si="1"/>
        <v>25760442</v>
      </c>
      <c r="N18" s="71">
        <f t="shared" si="1"/>
        <v>22307367</v>
      </c>
      <c r="O18" s="71">
        <f t="shared" si="1"/>
        <v>0</v>
      </c>
      <c r="P18" s="71">
        <f t="shared" si="1"/>
        <v>0</v>
      </c>
      <c r="Q18" s="71">
        <f t="shared" si="1"/>
        <v>22307367</v>
      </c>
      <c r="R18" s="71">
        <f t="shared" si="1"/>
        <v>0</v>
      </c>
      <c r="S18" s="71">
        <f t="shared" si="1"/>
        <v>0</v>
      </c>
      <c r="T18" s="71">
        <f t="shared" si="1"/>
        <v>0</v>
      </c>
      <c r="U18" s="71">
        <f t="shared" si="1"/>
        <v>0</v>
      </c>
      <c r="V18" s="71">
        <f t="shared" si="1"/>
        <v>122931666</v>
      </c>
      <c r="W18" s="71">
        <f t="shared" si="1"/>
        <v>402988734</v>
      </c>
      <c r="X18" s="71">
        <f t="shared" si="1"/>
        <v>-280057068</v>
      </c>
      <c r="Y18" s="66">
        <f>+IF(W18&lt;&gt;0,(X18/W18)*100,0)</f>
        <v>-69.4950117389634</v>
      </c>
      <c r="Z18" s="72">
        <f t="shared" si="1"/>
        <v>402988734</v>
      </c>
    </row>
    <row r="19" spans="1:26" ht="12.75">
      <c r="A19" s="68" t="s">
        <v>42</v>
      </c>
      <c r="B19" s="73">
        <f>+B10-B18</f>
        <v>-25952111</v>
      </c>
      <c r="C19" s="73">
        <f>+C10-C18</f>
        <v>0</v>
      </c>
      <c r="D19" s="74">
        <f aca="true" t="shared" si="2" ref="D19:Z19">+D10-D18</f>
        <v>-13157569</v>
      </c>
      <c r="E19" s="75">
        <f t="shared" si="2"/>
        <v>-74952685</v>
      </c>
      <c r="F19" s="75">
        <f t="shared" si="2"/>
        <v>-18841535</v>
      </c>
      <c r="G19" s="75">
        <f t="shared" si="2"/>
        <v>242240673</v>
      </c>
      <c r="H19" s="75">
        <f t="shared" si="2"/>
        <v>-28343082</v>
      </c>
      <c r="I19" s="75">
        <f t="shared" si="2"/>
        <v>195056056</v>
      </c>
      <c r="J19" s="75">
        <f t="shared" si="2"/>
        <v>242240673</v>
      </c>
      <c r="K19" s="75">
        <f t="shared" si="2"/>
        <v>0</v>
      </c>
      <c r="L19" s="75">
        <f t="shared" si="2"/>
        <v>0</v>
      </c>
      <c r="M19" s="75">
        <f t="shared" si="2"/>
        <v>242240673</v>
      </c>
      <c r="N19" s="75">
        <f t="shared" si="2"/>
        <v>-22225582</v>
      </c>
      <c r="O19" s="75">
        <f t="shared" si="2"/>
        <v>0</v>
      </c>
      <c r="P19" s="75">
        <f t="shared" si="2"/>
        <v>0</v>
      </c>
      <c r="Q19" s="75">
        <f t="shared" si="2"/>
        <v>-22225582</v>
      </c>
      <c r="R19" s="75">
        <f t="shared" si="2"/>
        <v>0</v>
      </c>
      <c r="S19" s="75">
        <f t="shared" si="2"/>
        <v>0</v>
      </c>
      <c r="T19" s="75">
        <f t="shared" si="2"/>
        <v>0</v>
      </c>
      <c r="U19" s="75">
        <f t="shared" si="2"/>
        <v>0</v>
      </c>
      <c r="V19" s="75">
        <f t="shared" si="2"/>
        <v>415071147</v>
      </c>
      <c r="W19" s="75">
        <f>IF(E10=E18,0,W10-W18)</f>
        <v>-74952685</v>
      </c>
      <c r="X19" s="75">
        <f t="shared" si="2"/>
        <v>490023832</v>
      </c>
      <c r="Y19" s="76">
        <f>+IF(W19&lt;&gt;0,(X19/W19)*100,0)</f>
        <v>-653.7775558007028</v>
      </c>
      <c r="Z19" s="77">
        <f t="shared" si="2"/>
        <v>-74952685</v>
      </c>
    </row>
    <row r="20" spans="1:26" ht="20.25">
      <c r="A20" s="78" t="s">
        <v>43</v>
      </c>
      <c r="B20" s="79">
        <v>209561010</v>
      </c>
      <c r="C20" s="79">
        <v>0</v>
      </c>
      <c r="D20" s="80">
        <v>367675000</v>
      </c>
      <c r="E20" s="81">
        <v>367675000</v>
      </c>
      <c r="F20" s="81">
        <v>0</v>
      </c>
      <c r="G20" s="81">
        <v>1039824</v>
      </c>
      <c r="H20" s="81">
        <v>28383397</v>
      </c>
      <c r="I20" s="81">
        <v>29423221</v>
      </c>
      <c r="J20" s="81">
        <v>1039824</v>
      </c>
      <c r="K20" s="81">
        <v>0</v>
      </c>
      <c r="L20" s="81">
        <v>0</v>
      </c>
      <c r="M20" s="81">
        <v>1039824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30463045</v>
      </c>
      <c r="W20" s="81">
        <v>367675000</v>
      </c>
      <c r="X20" s="81">
        <v>-337211955</v>
      </c>
      <c r="Y20" s="82">
        <v>-91.71</v>
      </c>
      <c r="Z20" s="83">
        <v>367675000</v>
      </c>
    </row>
    <row r="21" spans="1:26" ht="41.25">
      <c r="A21" s="84" t="s">
        <v>106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107</v>
      </c>
      <c r="B22" s="91">
        <f>SUM(B19:B21)</f>
        <v>183608899</v>
      </c>
      <c r="C22" s="91">
        <f>SUM(C19:C21)</f>
        <v>0</v>
      </c>
      <c r="D22" s="92">
        <f aca="true" t="shared" si="3" ref="D22:Z22">SUM(D19:D21)</f>
        <v>354517431</v>
      </c>
      <c r="E22" s="93">
        <f t="shared" si="3"/>
        <v>292722315</v>
      </c>
      <c r="F22" s="93">
        <f t="shared" si="3"/>
        <v>-18841535</v>
      </c>
      <c r="G22" s="93">
        <f t="shared" si="3"/>
        <v>243280497</v>
      </c>
      <c r="H22" s="93">
        <f t="shared" si="3"/>
        <v>40315</v>
      </c>
      <c r="I22" s="93">
        <f t="shared" si="3"/>
        <v>224479277</v>
      </c>
      <c r="J22" s="93">
        <f t="shared" si="3"/>
        <v>243280497</v>
      </c>
      <c r="K22" s="93">
        <f t="shared" si="3"/>
        <v>0</v>
      </c>
      <c r="L22" s="93">
        <f t="shared" si="3"/>
        <v>0</v>
      </c>
      <c r="M22" s="93">
        <f t="shared" si="3"/>
        <v>243280497</v>
      </c>
      <c r="N22" s="93">
        <f t="shared" si="3"/>
        <v>-22225582</v>
      </c>
      <c r="O22" s="93">
        <f t="shared" si="3"/>
        <v>0</v>
      </c>
      <c r="P22" s="93">
        <f t="shared" si="3"/>
        <v>0</v>
      </c>
      <c r="Q22" s="93">
        <f t="shared" si="3"/>
        <v>-22225582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445534192</v>
      </c>
      <c r="W22" s="93">
        <f t="shared" si="3"/>
        <v>292722315</v>
      </c>
      <c r="X22" s="93">
        <f t="shared" si="3"/>
        <v>152811877</v>
      </c>
      <c r="Y22" s="94">
        <f>+IF(W22&lt;&gt;0,(X22/W22)*100,0)</f>
        <v>52.203699263583644</v>
      </c>
      <c r="Z22" s="95">
        <f t="shared" si="3"/>
        <v>292722315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183608899</v>
      </c>
      <c r="C24" s="73">
        <f>SUM(C22:C23)</f>
        <v>0</v>
      </c>
      <c r="D24" s="74">
        <f aca="true" t="shared" si="4" ref="D24:Z24">SUM(D22:D23)</f>
        <v>354517431</v>
      </c>
      <c r="E24" s="75">
        <f t="shared" si="4"/>
        <v>292722315</v>
      </c>
      <c r="F24" s="75">
        <f t="shared" si="4"/>
        <v>-18841535</v>
      </c>
      <c r="G24" s="75">
        <f t="shared" si="4"/>
        <v>243280497</v>
      </c>
      <c r="H24" s="75">
        <f t="shared" si="4"/>
        <v>40315</v>
      </c>
      <c r="I24" s="75">
        <f t="shared" si="4"/>
        <v>224479277</v>
      </c>
      <c r="J24" s="75">
        <f t="shared" si="4"/>
        <v>243280497</v>
      </c>
      <c r="K24" s="75">
        <f t="shared" si="4"/>
        <v>0</v>
      </c>
      <c r="L24" s="75">
        <f t="shared" si="4"/>
        <v>0</v>
      </c>
      <c r="M24" s="75">
        <f t="shared" si="4"/>
        <v>243280497</v>
      </c>
      <c r="N24" s="75">
        <f t="shared" si="4"/>
        <v>-22225582</v>
      </c>
      <c r="O24" s="75">
        <f t="shared" si="4"/>
        <v>0</v>
      </c>
      <c r="P24" s="75">
        <f t="shared" si="4"/>
        <v>0</v>
      </c>
      <c r="Q24" s="75">
        <f t="shared" si="4"/>
        <v>-22225582</v>
      </c>
      <c r="R24" s="75">
        <f t="shared" si="4"/>
        <v>0</v>
      </c>
      <c r="S24" s="75">
        <f t="shared" si="4"/>
        <v>0</v>
      </c>
      <c r="T24" s="75">
        <f t="shared" si="4"/>
        <v>0</v>
      </c>
      <c r="U24" s="75">
        <f t="shared" si="4"/>
        <v>0</v>
      </c>
      <c r="V24" s="75">
        <f t="shared" si="4"/>
        <v>445534192</v>
      </c>
      <c r="W24" s="75">
        <f t="shared" si="4"/>
        <v>292722315</v>
      </c>
      <c r="X24" s="75">
        <f t="shared" si="4"/>
        <v>152811877</v>
      </c>
      <c r="Y24" s="76">
        <f>+IF(W24&lt;&gt;0,(X24/W24)*100,0)</f>
        <v>52.203699263583644</v>
      </c>
      <c r="Z24" s="77">
        <f t="shared" si="4"/>
        <v>292722315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108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76724636</v>
      </c>
      <c r="C27" s="21">
        <v>0</v>
      </c>
      <c r="D27" s="103">
        <v>367856000</v>
      </c>
      <c r="E27" s="104">
        <v>233299912</v>
      </c>
      <c r="F27" s="104">
        <v>0</v>
      </c>
      <c r="G27" s="104">
        <v>1622042</v>
      </c>
      <c r="H27" s="104">
        <v>47747866</v>
      </c>
      <c r="I27" s="104">
        <v>49369908</v>
      </c>
      <c r="J27" s="104">
        <v>1622042</v>
      </c>
      <c r="K27" s="104">
        <v>0</v>
      </c>
      <c r="L27" s="104">
        <v>0</v>
      </c>
      <c r="M27" s="104">
        <v>1622042</v>
      </c>
      <c r="N27" s="104">
        <v>1204460</v>
      </c>
      <c r="O27" s="104">
        <v>0</v>
      </c>
      <c r="P27" s="104">
        <v>0</v>
      </c>
      <c r="Q27" s="104">
        <v>1204460</v>
      </c>
      <c r="R27" s="104">
        <v>0</v>
      </c>
      <c r="S27" s="104">
        <v>0</v>
      </c>
      <c r="T27" s="104">
        <v>0</v>
      </c>
      <c r="U27" s="104">
        <v>0</v>
      </c>
      <c r="V27" s="104">
        <v>52196410</v>
      </c>
      <c r="W27" s="104">
        <v>233299912</v>
      </c>
      <c r="X27" s="104">
        <v>-181103502</v>
      </c>
      <c r="Y27" s="105">
        <v>-77.63</v>
      </c>
      <c r="Z27" s="106">
        <v>233299912</v>
      </c>
    </row>
    <row r="28" spans="1:26" ht="12.75">
      <c r="A28" s="107" t="s">
        <v>47</v>
      </c>
      <c r="B28" s="18">
        <v>82332501</v>
      </c>
      <c r="C28" s="18">
        <v>0</v>
      </c>
      <c r="D28" s="58">
        <v>365086000</v>
      </c>
      <c r="E28" s="59">
        <v>230479912</v>
      </c>
      <c r="F28" s="59">
        <v>0</v>
      </c>
      <c r="G28" s="59">
        <v>1105834</v>
      </c>
      <c r="H28" s="59">
        <v>24456372</v>
      </c>
      <c r="I28" s="59">
        <v>25562206</v>
      </c>
      <c r="J28" s="59">
        <v>1105834</v>
      </c>
      <c r="K28" s="59">
        <v>0</v>
      </c>
      <c r="L28" s="59">
        <v>0</v>
      </c>
      <c r="M28" s="59">
        <v>1105834</v>
      </c>
      <c r="N28" s="59">
        <v>1191289</v>
      </c>
      <c r="O28" s="59">
        <v>0</v>
      </c>
      <c r="P28" s="59">
        <v>0</v>
      </c>
      <c r="Q28" s="59">
        <v>1191289</v>
      </c>
      <c r="R28" s="59">
        <v>0</v>
      </c>
      <c r="S28" s="59">
        <v>0</v>
      </c>
      <c r="T28" s="59">
        <v>0</v>
      </c>
      <c r="U28" s="59">
        <v>0</v>
      </c>
      <c r="V28" s="59">
        <v>27859329</v>
      </c>
      <c r="W28" s="59">
        <v>230479912</v>
      </c>
      <c r="X28" s="59">
        <v>-202620583</v>
      </c>
      <c r="Y28" s="60">
        <v>-87.91</v>
      </c>
      <c r="Z28" s="61">
        <v>230479912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787426</v>
      </c>
      <c r="C31" s="18">
        <v>0</v>
      </c>
      <c r="D31" s="58">
        <v>1180000</v>
      </c>
      <c r="E31" s="59">
        <v>2820000</v>
      </c>
      <c r="F31" s="59">
        <v>0</v>
      </c>
      <c r="G31" s="59">
        <v>516208</v>
      </c>
      <c r="H31" s="59">
        <v>23291494</v>
      </c>
      <c r="I31" s="59">
        <v>23807702</v>
      </c>
      <c r="J31" s="59">
        <v>516208</v>
      </c>
      <c r="K31" s="59">
        <v>0</v>
      </c>
      <c r="L31" s="59">
        <v>0</v>
      </c>
      <c r="M31" s="59">
        <v>516208</v>
      </c>
      <c r="N31" s="59">
        <v>13171</v>
      </c>
      <c r="O31" s="59">
        <v>0</v>
      </c>
      <c r="P31" s="59">
        <v>0</v>
      </c>
      <c r="Q31" s="59">
        <v>13171</v>
      </c>
      <c r="R31" s="59">
        <v>0</v>
      </c>
      <c r="S31" s="59">
        <v>0</v>
      </c>
      <c r="T31" s="59">
        <v>0</v>
      </c>
      <c r="U31" s="59">
        <v>0</v>
      </c>
      <c r="V31" s="59">
        <v>24337081</v>
      </c>
      <c r="W31" s="59">
        <v>2820000</v>
      </c>
      <c r="X31" s="59">
        <v>21517081</v>
      </c>
      <c r="Y31" s="60">
        <v>763.02</v>
      </c>
      <c r="Z31" s="61">
        <v>2820000</v>
      </c>
    </row>
    <row r="32" spans="1:26" ht="12.75">
      <c r="A32" s="68" t="s">
        <v>50</v>
      </c>
      <c r="B32" s="21">
        <f>SUM(B28:B31)</f>
        <v>83119927</v>
      </c>
      <c r="C32" s="21">
        <f>SUM(C28:C31)</f>
        <v>0</v>
      </c>
      <c r="D32" s="103">
        <f aca="true" t="shared" si="5" ref="D32:Z32">SUM(D28:D31)</f>
        <v>366266000</v>
      </c>
      <c r="E32" s="104">
        <f t="shared" si="5"/>
        <v>233299912</v>
      </c>
      <c r="F32" s="104">
        <f t="shared" si="5"/>
        <v>0</v>
      </c>
      <c r="G32" s="104">
        <f t="shared" si="5"/>
        <v>1622042</v>
      </c>
      <c r="H32" s="104">
        <f t="shared" si="5"/>
        <v>47747866</v>
      </c>
      <c r="I32" s="104">
        <f t="shared" si="5"/>
        <v>49369908</v>
      </c>
      <c r="J32" s="104">
        <f t="shared" si="5"/>
        <v>1622042</v>
      </c>
      <c r="K32" s="104">
        <f t="shared" si="5"/>
        <v>0</v>
      </c>
      <c r="L32" s="104">
        <f t="shared" si="5"/>
        <v>0</v>
      </c>
      <c r="M32" s="104">
        <f t="shared" si="5"/>
        <v>1622042</v>
      </c>
      <c r="N32" s="104">
        <f t="shared" si="5"/>
        <v>1204460</v>
      </c>
      <c r="O32" s="104">
        <f t="shared" si="5"/>
        <v>0</v>
      </c>
      <c r="P32" s="104">
        <f t="shared" si="5"/>
        <v>0</v>
      </c>
      <c r="Q32" s="104">
        <f t="shared" si="5"/>
        <v>1204460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52196410</v>
      </c>
      <c r="W32" s="104">
        <f t="shared" si="5"/>
        <v>233299912</v>
      </c>
      <c r="X32" s="104">
        <f t="shared" si="5"/>
        <v>-181103502</v>
      </c>
      <c r="Y32" s="105">
        <f>+IF(W32&lt;&gt;0,(X32/W32)*100,0)</f>
        <v>-77.62690540577658</v>
      </c>
      <c r="Z32" s="106">
        <f t="shared" si="5"/>
        <v>233299912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178201579</v>
      </c>
      <c r="C35" s="18">
        <v>0</v>
      </c>
      <c r="D35" s="58">
        <v>0</v>
      </c>
      <c r="E35" s="59">
        <v>0</v>
      </c>
      <c r="F35" s="59">
        <v>-57611145</v>
      </c>
      <c r="G35" s="59">
        <v>176290104</v>
      </c>
      <c r="H35" s="59">
        <v>4934077</v>
      </c>
      <c r="I35" s="59">
        <v>123613036</v>
      </c>
      <c r="J35" s="59">
        <v>176290104</v>
      </c>
      <c r="K35" s="59">
        <v>0</v>
      </c>
      <c r="L35" s="59">
        <v>0</v>
      </c>
      <c r="M35" s="59">
        <v>176290104</v>
      </c>
      <c r="N35" s="59">
        <v>-12355440</v>
      </c>
      <c r="O35" s="59">
        <v>0</v>
      </c>
      <c r="P35" s="59">
        <v>0</v>
      </c>
      <c r="Q35" s="59">
        <v>-12355440</v>
      </c>
      <c r="R35" s="59">
        <v>0</v>
      </c>
      <c r="S35" s="59">
        <v>0</v>
      </c>
      <c r="T35" s="59">
        <v>0</v>
      </c>
      <c r="U35" s="59">
        <v>0</v>
      </c>
      <c r="V35" s="59">
        <v>287547700</v>
      </c>
      <c r="W35" s="59">
        <v>0</v>
      </c>
      <c r="X35" s="59">
        <v>287547700</v>
      </c>
      <c r="Y35" s="60">
        <v>0</v>
      </c>
      <c r="Z35" s="61">
        <v>0</v>
      </c>
    </row>
    <row r="36" spans="1:26" ht="12.75">
      <c r="A36" s="57" t="s">
        <v>53</v>
      </c>
      <c r="B36" s="18">
        <v>264841191</v>
      </c>
      <c r="C36" s="18">
        <v>0</v>
      </c>
      <c r="D36" s="58">
        <v>367856000</v>
      </c>
      <c r="E36" s="59">
        <v>306060884</v>
      </c>
      <c r="F36" s="59">
        <v>0</v>
      </c>
      <c r="G36" s="59">
        <v>1622042</v>
      </c>
      <c r="H36" s="59">
        <v>47747866</v>
      </c>
      <c r="I36" s="59">
        <v>49369908</v>
      </c>
      <c r="J36" s="59">
        <v>1622042</v>
      </c>
      <c r="K36" s="59">
        <v>0</v>
      </c>
      <c r="L36" s="59">
        <v>0</v>
      </c>
      <c r="M36" s="59">
        <v>1622042</v>
      </c>
      <c r="N36" s="59">
        <v>2704031</v>
      </c>
      <c r="O36" s="59">
        <v>0</v>
      </c>
      <c r="P36" s="59">
        <v>0</v>
      </c>
      <c r="Q36" s="59">
        <v>2704031</v>
      </c>
      <c r="R36" s="59">
        <v>0</v>
      </c>
      <c r="S36" s="59">
        <v>0</v>
      </c>
      <c r="T36" s="59">
        <v>0</v>
      </c>
      <c r="U36" s="59">
        <v>0</v>
      </c>
      <c r="V36" s="59">
        <v>53695981</v>
      </c>
      <c r="W36" s="59">
        <v>306060884</v>
      </c>
      <c r="X36" s="59">
        <v>-252364903</v>
      </c>
      <c r="Y36" s="60">
        <v>-82.46</v>
      </c>
      <c r="Z36" s="61">
        <v>306060884</v>
      </c>
    </row>
    <row r="37" spans="1:26" ht="12.75">
      <c r="A37" s="57" t="s">
        <v>54</v>
      </c>
      <c r="B37" s="18">
        <v>269360020</v>
      </c>
      <c r="C37" s="18">
        <v>0</v>
      </c>
      <c r="D37" s="58">
        <v>0</v>
      </c>
      <c r="E37" s="59">
        <v>0</v>
      </c>
      <c r="F37" s="59">
        <v>-38769610</v>
      </c>
      <c r="G37" s="59">
        <v>-65368351</v>
      </c>
      <c r="H37" s="59">
        <v>52641628</v>
      </c>
      <c r="I37" s="59">
        <v>-51496333</v>
      </c>
      <c r="J37" s="59">
        <v>-65368351</v>
      </c>
      <c r="K37" s="59">
        <v>0</v>
      </c>
      <c r="L37" s="59">
        <v>0</v>
      </c>
      <c r="M37" s="59">
        <v>-65368351</v>
      </c>
      <c r="N37" s="59">
        <v>12574173</v>
      </c>
      <c r="O37" s="59">
        <v>0</v>
      </c>
      <c r="P37" s="59">
        <v>0</v>
      </c>
      <c r="Q37" s="59">
        <v>12574173</v>
      </c>
      <c r="R37" s="59">
        <v>0</v>
      </c>
      <c r="S37" s="59">
        <v>0</v>
      </c>
      <c r="T37" s="59">
        <v>0</v>
      </c>
      <c r="U37" s="59">
        <v>0</v>
      </c>
      <c r="V37" s="59">
        <v>-104290511</v>
      </c>
      <c r="W37" s="59">
        <v>0</v>
      </c>
      <c r="X37" s="59">
        <v>-104290511</v>
      </c>
      <c r="Y37" s="60">
        <v>0</v>
      </c>
      <c r="Z37" s="61">
        <v>0</v>
      </c>
    </row>
    <row r="38" spans="1:26" ht="12.75">
      <c r="A38" s="57" t="s">
        <v>55</v>
      </c>
      <c r="B38" s="18">
        <v>-9926154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60">
        <v>0</v>
      </c>
      <c r="Z38" s="61">
        <v>0</v>
      </c>
    </row>
    <row r="39" spans="1:26" ht="12.75">
      <c r="A39" s="57" t="s">
        <v>56</v>
      </c>
      <c r="B39" s="18">
        <v>5</v>
      </c>
      <c r="C39" s="18">
        <v>0</v>
      </c>
      <c r="D39" s="58">
        <v>13338569</v>
      </c>
      <c r="E39" s="59">
        <v>13338569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13338569</v>
      </c>
      <c r="X39" s="59">
        <v>-13338569</v>
      </c>
      <c r="Y39" s="60">
        <v>-100</v>
      </c>
      <c r="Z39" s="61">
        <v>13338569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278982318</v>
      </c>
      <c r="C42" s="18">
        <v>0</v>
      </c>
      <c r="D42" s="58">
        <v>-320964618</v>
      </c>
      <c r="E42" s="59">
        <v>-385479734</v>
      </c>
      <c r="F42" s="59">
        <v>-19794632</v>
      </c>
      <c r="G42" s="59">
        <v>-25455726</v>
      </c>
      <c r="H42" s="59">
        <v>-29308783</v>
      </c>
      <c r="I42" s="59">
        <v>-74559141</v>
      </c>
      <c r="J42" s="59">
        <v>-25455726</v>
      </c>
      <c r="K42" s="59">
        <v>0</v>
      </c>
      <c r="L42" s="59">
        <v>0</v>
      </c>
      <c r="M42" s="59">
        <v>-25455726</v>
      </c>
      <c r="N42" s="59">
        <v>-17319765</v>
      </c>
      <c r="O42" s="59">
        <v>0</v>
      </c>
      <c r="P42" s="59">
        <v>0</v>
      </c>
      <c r="Q42" s="59">
        <v>-17319765</v>
      </c>
      <c r="R42" s="59">
        <v>0</v>
      </c>
      <c r="S42" s="59">
        <v>0</v>
      </c>
      <c r="T42" s="59">
        <v>0</v>
      </c>
      <c r="U42" s="59">
        <v>0</v>
      </c>
      <c r="V42" s="59">
        <v>-117334632</v>
      </c>
      <c r="W42" s="59">
        <v>-385479734</v>
      </c>
      <c r="X42" s="59">
        <v>268145102</v>
      </c>
      <c r="Y42" s="60">
        <v>-69.56</v>
      </c>
      <c r="Z42" s="61">
        <v>-385479734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2.75">
      <c r="A45" s="68" t="s">
        <v>61</v>
      </c>
      <c r="B45" s="21">
        <v>73007560</v>
      </c>
      <c r="C45" s="21">
        <v>0</v>
      </c>
      <c r="D45" s="103">
        <v>-320964618</v>
      </c>
      <c r="E45" s="104">
        <v>-385479734</v>
      </c>
      <c r="F45" s="104">
        <v>-19794632</v>
      </c>
      <c r="G45" s="104">
        <f>+F45+G42+G43+G44+G83</f>
        <v>-45250358</v>
      </c>
      <c r="H45" s="104">
        <f>+G45+H42+H43+H44+H83</f>
        <v>-74559141</v>
      </c>
      <c r="I45" s="104">
        <f>+H45</f>
        <v>-74559141</v>
      </c>
      <c r="J45" s="104">
        <f>+H45+J42+J43+J44+J83</f>
        <v>-100014867</v>
      </c>
      <c r="K45" s="104">
        <f>+J45+K42+K43+K44+K83</f>
        <v>-100014867</v>
      </c>
      <c r="L45" s="104">
        <f>+K45+L42+L43+L44+L83</f>
        <v>-100014867</v>
      </c>
      <c r="M45" s="104">
        <f>+L45</f>
        <v>-100014867</v>
      </c>
      <c r="N45" s="104">
        <f>+L45+N42+N43+N44+N83</f>
        <v>-117334632</v>
      </c>
      <c r="O45" s="104">
        <f>+N45+O42+O43+O44+O83</f>
        <v>-117334632</v>
      </c>
      <c r="P45" s="104">
        <f>+O45+P42+P43+P44+P83</f>
        <v>-117334632</v>
      </c>
      <c r="Q45" s="104">
        <f>+P45</f>
        <v>-117334632</v>
      </c>
      <c r="R45" s="104">
        <f>+P45+R42+R43+R44+R83</f>
        <v>-117334632</v>
      </c>
      <c r="S45" s="104">
        <f>+R45+S42+S43+S44+S83</f>
        <v>-117334632</v>
      </c>
      <c r="T45" s="104">
        <f>+S45+T42+T43+T44+T83</f>
        <v>-117334632</v>
      </c>
      <c r="U45" s="104">
        <f>+T45</f>
        <v>-117334632</v>
      </c>
      <c r="V45" s="104">
        <f>+U45</f>
        <v>-117334632</v>
      </c>
      <c r="W45" s="104">
        <f>+W83+W42+W43+W44</f>
        <v>-385479734</v>
      </c>
      <c r="X45" s="104">
        <f>+V45-W45</f>
        <v>268145102</v>
      </c>
      <c r="Y45" s="105">
        <f>+IF(W45&lt;&gt;0,+(X45/W45)*100,0)</f>
        <v>-69.5614006001156</v>
      </c>
      <c r="Z45" s="106">
        <v>-385479734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109</v>
      </c>
      <c r="B47" s="119" t="s">
        <v>95</v>
      </c>
      <c r="C47" s="119"/>
      <c r="D47" s="120" t="s">
        <v>96</v>
      </c>
      <c r="E47" s="121" t="s">
        <v>97</v>
      </c>
      <c r="F47" s="122"/>
      <c r="G47" s="122"/>
      <c r="H47" s="122"/>
      <c r="I47" s="123" t="s">
        <v>98</v>
      </c>
      <c r="J47" s="122"/>
      <c r="K47" s="122"/>
      <c r="L47" s="122"/>
      <c r="M47" s="123" t="s">
        <v>99</v>
      </c>
      <c r="N47" s="124"/>
      <c r="O47" s="124"/>
      <c r="P47" s="124"/>
      <c r="Q47" s="123" t="s">
        <v>100</v>
      </c>
      <c r="R47" s="124"/>
      <c r="S47" s="124"/>
      <c r="T47" s="124"/>
      <c r="U47" s="123" t="s">
        <v>101</v>
      </c>
      <c r="V47" s="123" t="s">
        <v>102</v>
      </c>
      <c r="W47" s="123" t="s">
        <v>103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110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9">
        <v>0</v>
      </c>
      <c r="Z68" s="22">
        <v>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9">
        <v>0</v>
      </c>
      <c r="Z73" s="22">
        <v>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8">
        <v>0</v>
      </c>
      <c r="Z75" s="30">
        <v>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-205974758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45508165</v>
      </c>
      <c r="C5" s="18">
        <v>0</v>
      </c>
      <c r="D5" s="58">
        <v>45248101</v>
      </c>
      <c r="E5" s="59">
        <v>45248101</v>
      </c>
      <c r="F5" s="59">
        <v>3986686</v>
      </c>
      <c r="G5" s="59">
        <v>3986686</v>
      </c>
      <c r="H5" s="59">
        <v>3986686</v>
      </c>
      <c r="I5" s="59">
        <v>11960058</v>
      </c>
      <c r="J5" s="59">
        <v>3986686</v>
      </c>
      <c r="K5" s="59">
        <v>3986686</v>
      </c>
      <c r="L5" s="59">
        <v>3986686</v>
      </c>
      <c r="M5" s="59">
        <v>11960058</v>
      </c>
      <c r="N5" s="59">
        <v>3986686</v>
      </c>
      <c r="O5" s="59">
        <v>3986686</v>
      </c>
      <c r="P5" s="59">
        <v>3986686</v>
      </c>
      <c r="Q5" s="59">
        <v>11960058</v>
      </c>
      <c r="R5" s="59">
        <v>3986686</v>
      </c>
      <c r="S5" s="59">
        <v>3986686</v>
      </c>
      <c r="T5" s="59">
        <v>0</v>
      </c>
      <c r="U5" s="59">
        <v>7973372</v>
      </c>
      <c r="V5" s="59">
        <v>43853546</v>
      </c>
      <c r="W5" s="59">
        <v>45248101</v>
      </c>
      <c r="X5" s="59">
        <v>-1394555</v>
      </c>
      <c r="Y5" s="60">
        <v>-3.08</v>
      </c>
      <c r="Z5" s="61">
        <v>45248101</v>
      </c>
    </row>
    <row r="6" spans="1:26" ht="12.75">
      <c r="A6" s="57" t="s">
        <v>32</v>
      </c>
      <c r="B6" s="18">
        <v>50089515</v>
      </c>
      <c r="C6" s="18">
        <v>0</v>
      </c>
      <c r="D6" s="58">
        <v>41537654</v>
      </c>
      <c r="E6" s="59">
        <v>41537654</v>
      </c>
      <c r="F6" s="59">
        <v>4327854</v>
      </c>
      <c r="G6" s="59">
        <v>4353675</v>
      </c>
      <c r="H6" s="59">
        <v>5747118</v>
      </c>
      <c r="I6" s="59">
        <v>14428647</v>
      </c>
      <c r="J6" s="59">
        <v>6887373</v>
      </c>
      <c r="K6" s="59">
        <v>3166959</v>
      </c>
      <c r="L6" s="59">
        <v>4372933</v>
      </c>
      <c r="M6" s="59">
        <v>14427265</v>
      </c>
      <c r="N6" s="59">
        <v>4380722</v>
      </c>
      <c r="O6" s="59">
        <v>4353218</v>
      </c>
      <c r="P6" s="59">
        <v>4328405</v>
      </c>
      <c r="Q6" s="59">
        <v>13062345</v>
      </c>
      <c r="R6" s="59">
        <v>5311324</v>
      </c>
      <c r="S6" s="59">
        <v>4309315</v>
      </c>
      <c r="T6" s="59">
        <v>0</v>
      </c>
      <c r="U6" s="59">
        <v>9620639</v>
      </c>
      <c r="V6" s="59">
        <v>51538896</v>
      </c>
      <c r="W6" s="59">
        <v>41537654</v>
      </c>
      <c r="X6" s="59">
        <v>10001242</v>
      </c>
      <c r="Y6" s="60">
        <v>24.08</v>
      </c>
      <c r="Z6" s="61">
        <v>41537654</v>
      </c>
    </row>
    <row r="7" spans="1:26" ht="12.75">
      <c r="A7" s="57" t="s">
        <v>33</v>
      </c>
      <c r="B7" s="18">
        <v>1594937</v>
      </c>
      <c r="C7" s="18">
        <v>0</v>
      </c>
      <c r="D7" s="58">
        <v>14310742</v>
      </c>
      <c r="E7" s="59">
        <v>14310742</v>
      </c>
      <c r="F7" s="59">
        <v>61692</v>
      </c>
      <c r="G7" s="59">
        <v>0</v>
      </c>
      <c r="H7" s="59">
        <v>0</v>
      </c>
      <c r="I7" s="59">
        <v>61692</v>
      </c>
      <c r="J7" s="59">
        <v>0</v>
      </c>
      <c r="K7" s="59">
        <v>0</v>
      </c>
      <c r="L7" s="59">
        <v>0</v>
      </c>
      <c r="M7" s="59">
        <v>0</v>
      </c>
      <c r="N7" s="59">
        <v>36572</v>
      </c>
      <c r="O7" s="59">
        <v>308767</v>
      </c>
      <c r="P7" s="59">
        <v>346263</v>
      </c>
      <c r="Q7" s="59">
        <v>691602</v>
      </c>
      <c r="R7" s="59">
        <v>157070</v>
      </c>
      <c r="S7" s="59">
        <v>277614</v>
      </c>
      <c r="T7" s="59">
        <v>0</v>
      </c>
      <c r="U7" s="59">
        <v>434684</v>
      </c>
      <c r="V7" s="59">
        <v>1187978</v>
      </c>
      <c r="W7" s="59">
        <v>14310742</v>
      </c>
      <c r="X7" s="59">
        <v>-13122764</v>
      </c>
      <c r="Y7" s="60">
        <v>-91.7</v>
      </c>
      <c r="Z7" s="61">
        <v>14310742</v>
      </c>
    </row>
    <row r="8" spans="1:26" ht="12.75">
      <c r="A8" s="57" t="s">
        <v>34</v>
      </c>
      <c r="B8" s="18">
        <v>394424930</v>
      </c>
      <c r="C8" s="18">
        <v>0</v>
      </c>
      <c r="D8" s="58">
        <v>461622028</v>
      </c>
      <c r="E8" s="59">
        <v>461643000</v>
      </c>
      <c r="F8" s="59">
        <v>141904584</v>
      </c>
      <c r="G8" s="59">
        <v>0</v>
      </c>
      <c r="H8" s="59">
        <v>0</v>
      </c>
      <c r="I8" s="59">
        <v>141904584</v>
      </c>
      <c r="J8" s="59">
        <v>5302931</v>
      </c>
      <c r="K8" s="59">
        <v>16383918</v>
      </c>
      <c r="L8" s="59">
        <v>136105819</v>
      </c>
      <c r="M8" s="59">
        <v>157792668</v>
      </c>
      <c r="N8" s="59">
        <v>0</v>
      </c>
      <c r="O8" s="59">
        <v>18811918</v>
      </c>
      <c r="P8" s="59">
        <v>85119000</v>
      </c>
      <c r="Q8" s="59">
        <v>103930918</v>
      </c>
      <c r="R8" s="59">
        <v>33874588</v>
      </c>
      <c r="S8" s="59">
        <v>311093</v>
      </c>
      <c r="T8" s="59">
        <v>0</v>
      </c>
      <c r="U8" s="59">
        <v>34185681</v>
      </c>
      <c r="V8" s="59">
        <v>437813851</v>
      </c>
      <c r="W8" s="59">
        <v>461643000</v>
      </c>
      <c r="X8" s="59">
        <v>-23829149</v>
      </c>
      <c r="Y8" s="60">
        <v>-5.16</v>
      </c>
      <c r="Z8" s="61">
        <v>461643000</v>
      </c>
    </row>
    <row r="9" spans="1:26" ht="12.75">
      <c r="A9" s="57" t="s">
        <v>35</v>
      </c>
      <c r="B9" s="18">
        <v>11548567</v>
      </c>
      <c r="C9" s="18">
        <v>0</v>
      </c>
      <c r="D9" s="58">
        <v>13159883</v>
      </c>
      <c r="E9" s="59">
        <v>13159883</v>
      </c>
      <c r="F9" s="59">
        <v>663747</v>
      </c>
      <c r="G9" s="59">
        <v>394991</v>
      </c>
      <c r="H9" s="59">
        <v>1011004</v>
      </c>
      <c r="I9" s="59">
        <v>2069742</v>
      </c>
      <c r="J9" s="59">
        <v>1020372</v>
      </c>
      <c r="K9" s="59">
        <v>1128771</v>
      </c>
      <c r="L9" s="59">
        <v>1065486</v>
      </c>
      <c r="M9" s="59">
        <v>3214629</v>
      </c>
      <c r="N9" s="59">
        <v>801878</v>
      </c>
      <c r="O9" s="59">
        <v>968993</v>
      </c>
      <c r="P9" s="59">
        <v>845674</v>
      </c>
      <c r="Q9" s="59">
        <v>2616545</v>
      </c>
      <c r="R9" s="59">
        <v>881254</v>
      </c>
      <c r="S9" s="59">
        <v>883944</v>
      </c>
      <c r="T9" s="59">
        <v>0</v>
      </c>
      <c r="U9" s="59">
        <v>1765198</v>
      </c>
      <c r="V9" s="59">
        <v>9666114</v>
      </c>
      <c r="W9" s="59">
        <v>13159883</v>
      </c>
      <c r="X9" s="59">
        <v>-3493769</v>
      </c>
      <c r="Y9" s="60">
        <v>-26.55</v>
      </c>
      <c r="Z9" s="61">
        <v>13159883</v>
      </c>
    </row>
    <row r="10" spans="1:26" ht="20.25">
      <c r="A10" s="62" t="s">
        <v>104</v>
      </c>
      <c r="B10" s="63">
        <f>SUM(B5:B9)</f>
        <v>503166114</v>
      </c>
      <c r="C10" s="63">
        <f>SUM(C5:C9)</f>
        <v>0</v>
      </c>
      <c r="D10" s="64">
        <f aca="true" t="shared" si="0" ref="D10:Z10">SUM(D5:D9)</f>
        <v>575878408</v>
      </c>
      <c r="E10" s="65">
        <f t="shared" si="0"/>
        <v>575899380</v>
      </c>
      <c r="F10" s="65">
        <f t="shared" si="0"/>
        <v>150944563</v>
      </c>
      <c r="G10" s="65">
        <f t="shared" si="0"/>
        <v>8735352</v>
      </c>
      <c r="H10" s="65">
        <f t="shared" si="0"/>
        <v>10744808</v>
      </c>
      <c r="I10" s="65">
        <f t="shared" si="0"/>
        <v>170424723</v>
      </c>
      <c r="J10" s="65">
        <f t="shared" si="0"/>
        <v>17197362</v>
      </c>
      <c r="K10" s="65">
        <f t="shared" si="0"/>
        <v>24666334</v>
      </c>
      <c r="L10" s="65">
        <f t="shared" si="0"/>
        <v>145530924</v>
      </c>
      <c r="M10" s="65">
        <f t="shared" si="0"/>
        <v>187394620</v>
      </c>
      <c r="N10" s="65">
        <f t="shared" si="0"/>
        <v>9205858</v>
      </c>
      <c r="O10" s="65">
        <f t="shared" si="0"/>
        <v>28429582</v>
      </c>
      <c r="P10" s="65">
        <f t="shared" si="0"/>
        <v>94626028</v>
      </c>
      <c r="Q10" s="65">
        <f t="shared" si="0"/>
        <v>132261468</v>
      </c>
      <c r="R10" s="65">
        <f t="shared" si="0"/>
        <v>44210922</v>
      </c>
      <c r="S10" s="65">
        <f t="shared" si="0"/>
        <v>9768652</v>
      </c>
      <c r="T10" s="65">
        <f t="shared" si="0"/>
        <v>0</v>
      </c>
      <c r="U10" s="65">
        <f t="shared" si="0"/>
        <v>53979574</v>
      </c>
      <c r="V10" s="65">
        <f t="shared" si="0"/>
        <v>544060385</v>
      </c>
      <c r="W10" s="65">
        <f t="shared" si="0"/>
        <v>575899380</v>
      </c>
      <c r="X10" s="65">
        <f t="shared" si="0"/>
        <v>-31838995</v>
      </c>
      <c r="Y10" s="66">
        <f>+IF(W10&lt;&gt;0,(X10/W10)*100,0)</f>
        <v>-5.528569070520618</v>
      </c>
      <c r="Z10" s="67">
        <f t="shared" si="0"/>
        <v>575899380</v>
      </c>
    </row>
    <row r="11" spans="1:26" ht="12.75">
      <c r="A11" s="57" t="s">
        <v>36</v>
      </c>
      <c r="B11" s="18">
        <v>123037151</v>
      </c>
      <c r="C11" s="18">
        <v>0</v>
      </c>
      <c r="D11" s="58">
        <v>159152127</v>
      </c>
      <c r="E11" s="59">
        <v>156450293</v>
      </c>
      <c r="F11" s="59">
        <v>0</v>
      </c>
      <c r="G11" s="59">
        <v>0</v>
      </c>
      <c r="H11" s="59">
        <v>0</v>
      </c>
      <c r="I11" s="59">
        <v>0</v>
      </c>
      <c r="J11" s="59">
        <v>41825292</v>
      </c>
      <c r="K11" s="59">
        <v>21920</v>
      </c>
      <c r="L11" s="59">
        <v>7482</v>
      </c>
      <c r="M11" s="59">
        <v>41854694</v>
      </c>
      <c r="N11" s="59">
        <v>22932555</v>
      </c>
      <c r="O11" s="59">
        <v>10543334</v>
      </c>
      <c r="P11" s="59">
        <v>10491923</v>
      </c>
      <c r="Q11" s="59">
        <v>43967812</v>
      </c>
      <c r="R11" s="59">
        <v>11181520</v>
      </c>
      <c r="S11" s="59">
        <v>10284365</v>
      </c>
      <c r="T11" s="59">
        <v>0</v>
      </c>
      <c r="U11" s="59">
        <v>21465885</v>
      </c>
      <c r="V11" s="59">
        <v>107288391</v>
      </c>
      <c r="W11" s="59">
        <v>156450293</v>
      </c>
      <c r="X11" s="59">
        <v>-49161902</v>
      </c>
      <c r="Y11" s="60">
        <v>-31.42</v>
      </c>
      <c r="Z11" s="61">
        <v>156450293</v>
      </c>
    </row>
    <row r="12" spans="1:26" ht="12.75">
      <c r="A12" s="57" t="s">
        <v>37</v>
      </c>
      <c r="B12" s="18">
        <v>4271776</v>
      </c>
      <c r="C12" s="18">
        <v>0</v>
      </c>
      <c r="D12" s="58">
        <v>5128633</v>
      </c>
      <c r="E12" s="59">
        <v>4628633</v>
      </c>
      <c r="F12" s="59">
        <v>0</v>
      </c>
      <c r="G12" s="59">
        <v>0</v>
      </c>
      <c r="H12" s="59">
        <v>0</v>
      </c>
      <c r="I12" s="59">
        <v>0</v>
      </c>
      <c r="J12" s="59">
        <v>1423925</v>
      </c>
      <c r="K12" s="59">
        <v>0</v>
      </c>
      <c r="L12" s="59">
        <v>0</v>
      </c>
      <c r="M12" s="59">
        <v>1423925</v>
      </c>
      <c r="N12" s="59">
        <v>711962</v>
      </c>
      <c r="O12" s="59">
        <v>355981</v>
      </c>
      <c r="P12" s="59">
        <v>355981</v>
      </c>
      <c r="Q12" s="59">
        <v>1423924</v>
      </c>
      <c r="R12" s="59">
        <v>355981</v>
      </c>
      <c r="S12" s="59">
        <v>355981</v>
      </c>
      <c r="T12" s="59">
        <v>0</v>
      </c>
      <c r="U12" s="59">
        <v>711962</v>
      </c>
      <c r="V12" s="59">
        <v>3559811</v>
      </c>
      <c r="W12" s="59">
        <v>4628633</v>
      </c>
      <c r="X12" s="59">
        <v>-1068822</v>
      </c>
      <c r="Y12" s="60">
        <v>-23.09</v>
      </c>
      <c r="Z12" s="61">
        <v>4628633</v>
      </c>
    </row>
    <row r="13" spans="1:26" ht="12.75">
      <c r="A13" s="57" t="s">
        <v>105</v>
      </c>
      <c r="B13" s="18">
        <v>73002100</v>
      </c>
      <c r="C13" s="18">
        <v>0</v>
      </c>
      <c r="D13" s="58">
        <v>72334089</v>
      </c>
      <c r="E13" s="59">
        <v>72334089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72334089</v>
      </c>
      <c r="X13" s="59">
        <v>-72334089</v>
      </c>
      <c r="Y13" s="60">
        <v>-100</v>
      </c>
      <c r="Z13" s="61">
        <v>72334089</v>
      </c>
    </row>
    <row r="14" spans="1:26" ht="12.7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2.75">
      <c r="A15" s="57" t="s">
        <v>39</v>
      </c>
      <c r="B15" s="18">
        <v>51297682</v>
      </c>
      <c r="C15" s="18">
        <v>0</v>
      </c>
      <c r="D15" s="58">
        <v>42091182</v>
      </c>
      <c r="E15" s="59">
        <v>48091182</v>
      </c>
      <c r="F15" s="59">
        <v>209021</v>
      </c>
      <c r="G15" s="59">
        <v>0</v>
      </c>
      <c r="H15" s="59">
        <v>317</v>
      </c>
      <c r="I15" s="59">
        <v>209338</v>
      </c>
      <c r="J15" s="59">
        <v>13022031</v>
      </c>
      <c r="K15" s="59">
        <v>6449094</v>
      </c>
      <c r="L15" s="59">
        <v>180184</v>
      </c>
      <c r="M15" s="59">
        <v>19651309</v>
      </c>
      <c r="N15" s="59">
        <v>27855</v>
      </c>
      <c r="O15" s="59">
        <v>13965</v>
      </c>
      <c r="P15" s="59">
        <v>478925</v>
      </c>
      <c r="Q15" s="59">
        <v>520745</v>
      </c>
      <c r="R15" s="59">
        <v>744867</v>
      </c>
      <c r="S15" s="59">
        <v>7952090</v>
      </c>
      <c r="T15" s="59">
        <v>0</v>
      </c>
      <c r="U15" s="59">
        <v>8696957</v>
      </c>
      <c r="V15" s="59">
        <v>29078349</v>
      </c>
      <c r="W15" s="59">
        <v>48091182</v>
      </c>
      <c r="X15" s="59">
        <v>-19012833</v>
      </c>
      <c r="Y15" s="60">
        <v>-39.53</v>
      </c>
      <c r="Z15" s="61">
        <v>48091182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231233184</v>
      </c>
      <c r="C17" s="18">
        <v>0</v>
      </c>
      <c r="D17" s="58">
        <v>190071439</v>
      </c>
      <c r="E17" s="59">
        <v>174193648</v>
      </c>
      <c r="F17" s="59">
        <v>10241669</v>
      </c>
      <c r="G17" s="59">
        <v>13367815</v>
      </c>
      <c r="H17" s="59">
        <v>15196687</v>
      </c>
      <c r="I17" s="59">
        <v>38806171</v>
      </c>
      <c r="J17" s="59">
        <v>18294406</v>
      </c>
      <c r="K17" s="59">
        <v>12627001</v>
      </c>
      <c r="L17" s="59">
        <v>11494310</v>
      </c>
      <c r="M17" s="59">
        <v>42415717</v>
      </c>
      <c r="N17" s="59">
        <v>70282400</v>
      </c>
      <c r="O17" s="59">
        <v>15219915</v>
      </c>
      <c r="P17" s="59">
        <v>10924655</v>
      </c>
      <c r="Q17" s="59">
        <v>96426970</v>
      </c>
      <c r="R17" s="59">
        <v>12245849</v>
      </c>
      <c r="S17" s="59">
        <v>15919382</v>
      </c>
      <c r="T17" s="59">
        <v>0</v>
      </c>
      <c r="U17" s="59">
        <v>28165231</v>
      </c>
      <c r="V17" s="59">
        <v>205814089</v>
      </c>
      <c r="W17" s="59">
        <v>174193648</v>
      </c>
      <c r="X17" s="59">
        <v>31620441</v>
      </c>
      <c r="Y17" s="60">
        <v>18.15</v>
      </c>
      <c r="Z17" s="61">
        <v>174193648</v>
      </c>
    </row>
    <row r="18" spans="1:26" ht="12.75">
      <c r="A18" s="68" t="s">
        <v>41</v>
      </c>
      <c r="B18" s="69">
        <f>SUM(B11:B17)</f>
        <v>482841893</v>
      </c>
      <c r="C18" s="69">
        <f>SUM(C11:C17)</f>
        <v>0</v>
      </c>
      <c r="D18" s="70">
        <f aca="true" t="shared" si="1" ref="D18:Z18">SUM(D11:D17)</f>
        <v>468777470</v>
      </c>
      <c r="E18" s="71">
        <f t="shared" si="1"/>
        <v>455697845</v>
      </c>
      <c r="F18" s="71">
        <f t="shared" si="1"/>
        <v>10450690</v>
      </c>
      <c r="G18" s="71">
        <f t="shared" si="1"/>
        <v>13367815</v>
      </c>
      <c r="H18" s="71">
        <f t="shared" si="1"/>
        <v>15197004</v>
      </c>
      <c r="I18" s="71">
        <f t="shared" si="1"/>
        <v>39015509</v>
      </c>
      <c r="J18" s="71">
        <f t="shared" si="1"/>
        <v>74565654</v>
      </c>
      <c r="K18" s="71">
        <f t="shared" si="1"/>
        <v>19098015</v>
      </c>
      <c r="L18" s="71">
        <f t="shared" si="1"/>
        <v>11681976</v>
      </c>
      <c r="M18" s="71">
        <f t="shared" si="1"/>
        <v>105345645</v>
      </c>
      <c r="N18" s="71">
        <f t="shared" si="1"/>
        <v>93954772</v>
      </c>
      <c r="O18" s="71">
        <f t="shared" si="1"/>
        <v>26133195</v>
      </c>
      <c r="P18" s="71">
        <f t="shared" si="1"/>
        <v>22251484</v>
      </c>
      <c r="Q18" s="71">
        <f t="shared" si="1"/>
        <v>142339451</v>
      </c>
      <c r="R18" s="71">
        <f t="shared" si="1"/>
        <v>24528217</v>
      </c>
      <c r="S18" s="71">
        <f t="shared" si="1"/>
        <v>34511818</v>
      </c>
      <c r="T18" s="71">
        <f t="shared" si="1"/>
        <v>0</v>
      </c>
      <c r="U18" s="71">
        <f t="shared" si="1"/>
        <v>59040035</v>
      </c>
      <c r="V18" s="71">
        <f t="shared" si="1"/>
        <v>345740640</v>
      </c>
      <c r="W18" s="71">
        <f t="shared" si="1"/>
        <v>455697845</v>
      </c>
      <c r="X18" s="71">
        <f t="shared" si="1"/>
        <v>-109957205</v>
      </c>
      <c r="Y18" s="66">
        <f>+IF(W18&lt;&gt;0,(X18/W18)*100,0)</f>
        <v>-24.12941079411951</v>
      </c>
      <c r="Z18" s="72">
        <f t="shared" si="1"/>
        <v>455697845</v>
      </c>
    </row>
    <row r="19" spans="1:26" ht="12.75">
      <c r="A19" s="68" t="s">
        <v>42</v>
      </c>
      <c r="B19" s="73">
        <f>+B10-B18</f>
        <v>20324221</v>
      </c>
      <c r="C19" s="73">
        <f>+C10-C18</f>
        <v>0</v>
      </c>
      <c r="D19" s="74">
        <f aca="true" t="shared" si="2" ref="D19:Z19">+D10-D18</f>
        <v>107100938</v>
      </c>
      <c r="E19" s="75">
        <f t="shared" si="2"/>
        <v>120201535</v>
      </c>
      <c r="F19" s="75">
        <f t="shared" si="2"/>
        <v>140493873</v>
      </c>
      <c r="G19" s="75">
        <f t="shared" si="2"/>
        <v>-4632463</v>
      </c>
      <c r="H19" s="75">
        <f t="shared" si="2"/>
        <v>-4452196</v>
      </c>
      <c r="I19" s="75">
        <f t="shared" si="2"/>
        <v>131409214</v>
      </c>
      <c r="J19" s="75">
        <f t="shared" si="2"/>
        <v>-57368292</v>
      </c>
      <c r="K19" s="75">
        <f t="shared" si="2"/>
        <v>5568319</v>
      </c>
      <c r="L19" s="75">
        <f t="shared" si="2"/>
        <v>133848948</v>
      </c>
      <c r="M19" s="75">
        <f t="shared" si="2"/>
        <v>82048975</v>
      </c>
      <c r="N19" s="75">
        <f t="shared" si="2"/>
        <v>-84748914</v>
      </c>
      <c r="O19" s="75">
        <f t="shared" si="2"/>
        <v>2296387</v>
      </c>
      <c r="P19" s="75">
        <f t="shared" si="2"/>
        <v>72374544</v>
      </c>
      <c r="Q19" s="75">
        <f t="shared" si="2"/>
        <v>-10077983</v>
      </c>
      <c r="R19" s="75">
        <f t="shared" si="2"/>
        <v>19682705</v>
      </c>
      <c r="S19" s="75">
        <f t="shared" si="2"/>
        <v>-24743166</v>
      </c>
      <c r="T19" s="75">
        <f t="shared" si="2"/>
        <v>0</v>
      </c>
      <c r="U19" s="75">
        <f t="shared" si="2"/>
        <v>-5060461</v>
      </c>
      <c r="V19" s="75">
        <f t="shared" si="2"/>
        <v>198319745</v>
      </c>
      <c r="W19" s="75">
        <f>IF(E10=E18,0,W10-W18)</f>
        <v>120201535</v>
      </c>
      <c r="X19" s="75">
        <f t="shared" si="2"/>
        <v>78118210</v>
      </c>
      <c r="Y19" s="76">
        <f>+IF(W19&lt;&gt;0,(X19/W19)*100,0)</f>
        <v>64.98936140873742</v>
      </c>
      <c r="Z19" s="77">
        <f t="shared" si="2"/>
        <v>120201535</v>
      </c>
    </row>
    <row r="20" spans="1:26" ht="20.25">
      <c r="A20" s="78" t="s">
        <v>43</v>
      </c>
      <c r="B20" s="79">
        <v>58609513</v>
      </c>
      <c r="C20" s="79">
        <v>0</v>
      </c>
      <c r="D20" s="80">
        <v>80000000</v>
      </c>
      <c r="E20" s="81">
        <v>80000000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2393583</v>
      </c>
      <c r="L20" s="81">
        <v>15245540</v>
      </c>
      <c r="M20" s="81">
        <v>17639123</v>
      </c>
      <c r="N20" s="81">
        <v>0</v>
      </c>
      <c r="O20" s="81">
        <v>6210932</v>
      </c>
      <c r="P20" s="81">
        <v>0</v>
      </c>
      <c r="Q20" s="81">
        <v>6210932</v>
      </c>
      <c r="R20" s="81">
        <v>20949432</v>
      </c>
      <c r="S20" s="81">
        <v>168564</v>
      </c>
      <c r="T20" s="81">
        <v>0</v>
      </c>
      <c r="U20" s="81">
        <v>21117996</v>
      </c>
      <c r="V20" s="81">
        <v>44968051</v>
      </c>
      <c r="W20" s="81">
        <v>80000000</v>
      </c>
      <c r="X20" s="81">
        <v>-35031949</v>
      </c>
      <c r="Y20" s="82">
        <v>-43.79</v>
      </c>
      <c r="Z20" s="83">
        <v>80000000</v>
      </c>
    </row>
    <row r="21" spans="1:26" ht="41.25">
      <c r="A21" s="84" t="s">
        <v>106</v>
      </c>
      <c r="B21" s="85">
        <v>8760712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107</v>
      </c>
      <c r="B22" s="91">
        <f>SUM(B19:B21)</f>
        <v>87694446</v>
      </c>
      <c r="C22" s="91">
        <f>SUM(C19:C21)</f>
        <v>0</v>
      </c>
      <c r="D22" s="92">
        <f aca="true" t="shared" si="3" ref="D22:Z22">SUM(D19:D21)</f>
        <v>187100938</v>
      </c>
      <c r="E22" s="93">
        <f t="shared" si="3"/>
        <v>200201535</v>
      </c>
      <c r="F22" s="93">
        <f t="shared" si="3"/>
        <v>140493873</v>
      </c>
      <c r="G22" s="93">
        <f t="shared" si="3"/>
        <v>-4632463</v>
      </c>
      <c r="H22" s="93">
        <f t="shared" si="3"/>
        <v>-4452196</v>
      </c>
      <c r="I22" s="93">
        <f t="shared" si="3"/>
        <v>131409214</v>
      </c>
      <c r="J22" s="93">
        <f t="shared" si="3"/>
        <v>-57368292</v>
      </c>
      <c r="K22" s="93">
        <f t="shared" si="3"/>
        <v>7961902</v>
      </c>
      <c r="L22" s="93">
        <f t="shared" si="3"/>
        <v>149094488</v>
      </c>
      <c r="M22" s="93">
        <f t="shared" si="3"/>
        <v>99688098</v>
      </c>
      <c r="N22" s="93">
        <f t="shared" si="3"/>
        <v>-84748914</v>
      </c>
      <c r="O22" s="93">
        <f t="shared" si="3"/>
        <v>8507319</v>
      </c>
      <c r="P22" s="93">
        <f t="shared" si="3"/>
        <v>72374544</v>
      </c>
      <c r="Q22" s="93">
        <f t="shared" si="3"/>
        <v>-3867051</v>
      </c>
      <c r="R22" s="93">
        <f t="shared" si="3"/>
        <v>40632137</v>
      </c>
      <c r="S22" s="93">
        <f t="shared" si="3"/>
        <v>-24574602</v>
      </c>
      <c r="T22" s="93">
        <f t="shared" si="3"/>
        <v>0</v>
      </c>
      <c r="U22" s="93">
        <f t="shared" si="3"/>
        <v>16057535</v>
      </c>
      <c r="V22" s="93">
        <f t="shared" si="3"/>
        <v>243287796</v>
      </c>
      <c r="W22" s="93">
        <f t="shared" si="3"/>
        <v>200201535</v>
      </c>
      <c r="X22" s="93">
        <f t="shared" si="3"/>
        <v>43086261</v>
      </c>
      <c r="Y22" s="94">
        <f>+IF(W22&lt;&gt;0,(X22/W22)*100,0)</f>
        <v>21.52144387903919</v>
      </c>
      <c r="Z22" s="95">
        <f t="shared" si="3"/>
        <v>200201535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87694446</v>
      </c>
      <c r="C24" s="73">
        <f>SUM(C22:C23)</f>
        <v>0</v>
      </c>
      <c r="D24" s="74">
        <f aca="true" t="shared" si="4" ref="D24:Z24">SUM(D22:D23)</f>
        <v>187100938</v>
      </c>
      <c r="E24" s="75">
        <f t="shared" si="4"/>
        <v>200201535</v>
      </c>
      <c r="F24" s="75">
        <f t="shared" si="4"/>
        <v>140493873</v>
      </c>
      <c r="G24" s="75">
        <f t="shared" si="4"/>
        <v>-4632463</v>
      </c>
      <c r="H24" s="75">
        <f t="shared" si="4"/>
        <v>-4452196</v>
      </c>
      <c r="I24" s="75">
        <f t="shared" si="4"/>
        <v>131409214</v>
      </c>
      <c r="J24" s="75">
        <f t="shared" si="4"/>
        <v>-57368292</v>
      </c>
      <c r="K24" s="75">
        <f t="shared" si="4"/>
        <v>7961902</v>
      </c>
      <c r="L24" s="75">
        <f t="shared" si="4"/>
        <v>149094488</v>
      </c>
      <c r="M24" s="75">
        <f t="shared" si="4"/>
        <v>99688098</v>
      </c>
      <c r="N24" s="75">
        <f t="shared" si="4"/>
        <v>-84748914</v>
      </c>
      <c r="O24" s="75">
        <f t="shared" si="4"/>
        <v>8507319</v>
      </c>
      <c r="P24" s="75">
        <f t="shared" si="4"/>
        <v>72374544</v>
      </c>
      <c r="Q24" s="75">
        <f t="shared" si="4"/>
        <v>-3867051</v>
      </c>
      <c r="R24" s="75">
        <f t="shared" si="4"/>
        <v>40632137</v>
      </c>
      <c r="S24" s="75">
        <f t="shared" si="4"/>
        <v>-24574602</v>
      </c>
      <c r="T24" s="75">
        <f t="shared" si="4"/>
        <v>0</v>
      </c>
      <c r="U24" s="75">
        <f t="shared" si="4"/>
        <v>16057535</v>
      </c>
      <c r="V24" s="75">
        <f t="shared" si="4"/>
        <v>243287796</v>
      </c>
      <c r="W24" s="75">
        <f t="shared" si="4"/>
        <v>200201535</v>
      </c>
      <c r="X24" s="75">
        <f t="shared" si="4"/>
        <v>43086261</v>
      </c>
      <c r="Y24" s="76">
        <f>+IF(W24&lt;&gt;0,(X24/W24)*100,0)</f>
        <v>21.52144387903919</v>
      </c>
      <c r="Z24" s="77">
        <f t="shared" si="4"/>
        <v>200201535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108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157658549</v>
      </c>
      <c r="C27" s="21">
        <v>0</v>
      </c>
      <c r="D27" s="103">
        <v>199641000</v>
      </c>
      <c r="E27" s="104">
        <v>369063564</v>
      </c>
      <c r="F27" s="104">
        <v>0</v>
      </c>
      <c r="G27" s="104">
        <v>2369841</v>
      </c>
      <c r="H27" s="104">
        <v>0</v>
      </c>
      <c r="I27" s="104">
        <v>2369841</v>
      </c>
      <c r="J27" s="104">
        <v>15153841</v>
      </c>
      <c r="K27" s="104">
        <v>15774256</v>
      </c>
      <c r="L27" s="104">
        <v>24788355</v>
      </c>
      <c r="M27" s="104">
        <v>55716452</v>
      </c>
      <c r="N27" s="104">
        <v>5842373</v>
      </c>
      <c r="O27" s="104">
        <v>10688696</v>
      </c>
      <c r="P27" s="104">
        <v>26996223</v>
      </c>
      <c r="Q27" s="104">
        <v>43527292</v>
      </c>
      <c r="R27" s="104">
        <v>2144955</v>
      </c>
      <c r="S27" s="104">
        <v>16546248</v>
      </c>
      <c r="T27" s="104">
        <v>0</v>
      </c>
      <c r="U27" s="104">
        <v>18691203</v>
      </c>
      <c r="V27" s="104">
        <v>120304788</v>
      </c>
      <c r="W27" s="104">
        <v>369063564</v>
      </c>
      <c r="X27" s="104">
        <v>-248758776</v>
      </c>
      <c r="Y27" s="105">
        <v>-67.4</v>
      </c>
      <c r="Z27" s="106">
        <v>369063564</v>
      </c>
    </row>
    <row r="28" spans="1:26" ht="12.75">
      <c r="A28" s="107" t="s">
        <v>47</v>
      </c>
      <c r="B28" s="18">
        <v>91552688</v>
      </c>
      <c r="C28" s="18">
        <v>0</v>
      </c>
      <c r="D28" s="58">
        <v>0</v>
      </c>
      <c r="E28" s="59">
        <v>165641103</v>
      </c>
      <c r="F28" s="59">
        <v>0</v>
      </c>
      <c r="G28" s="59">
        <v>2369841</v>
      </c>
      <c r="H28" s="59">
        <v>0</v>
      </c>
      <c r="I28" s="59">
        <v>2369841</v>
      </c>
      <c r="J28" s="59">
        <v>11430766</v>
      </c>
      <c r="K28" s="59">
        <v>8532177</v>
      </c>
      <c r="L28" s="59">
        <v>15068162</v>
      </c>
      <c r="M28" s="59">
        <v>35031105</v>
      </c>
      <c r="N28" s="59">
        <v>2509650</v>
      </c>
      <c r="O28" s="59">
        <v>28450994</v>
      </c>
      <c r="P28" s="59">
        <v>20723104</v>
      </c>
      <c r="Q28" s="59">
        <v>51683748</v>
      </c>
      <c r="R28" s="59">
        <v>2144955</v>
      </c>
      <c r="S28" s="59">
        <v>14925578</v>
      </c>
      <c r="T28" s="59">
        <v>0</v>
      </c>
      <c r="U28" s="59">
        <v>17070533</v>
      </c>
      <c r="V28" s="59">
        <v>106155227</v>
      </c>
      <c r="W28" s="59">
        <v>165641103</v>
      </c>
      <c r="X28" s="59">
        <v>-59485876</v>
      </c>
      <c r="Y28" s="60">
        <v>-35.91</v>
      </c>
      <c r="Z28" s="61">
        <v>165641103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1261150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412980</v>
      </c>
      <c r="K31" s="59">
        <v>1234990</v>
      </c>
      <c r="L31" s="59">
        <v>556368</v>
      </c>
      <c r="M31" s="59">
        <v>2204338</v>
      </c>
      <c r="N31" s="59">
        <v>0</v>
      </c>
      <c r="O31" s="59">
        <v>-2204338</v>
      </c>
      <c r="P31" s="59">
        <v>0</v>
      </c>
      <c r="Q31" s="59">
        <v>-2204338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92813838</v>
      </c>
      <c r="C32" s="21">
        <f>SUM(C28:C31)</f>
        <v>0</v>
      </c>
      <c r="D32" s="103">
        <f aca="true" t="shared" si="5" ref="D32:Z32">SUM(D28:D31)</f>
        <v>0</v>
      </c>
      <c r="E32" s="104">
        <f t="shared" si="5"/>
        <v>165641103</v>
      </c>
      <c r="F32" s="104">
        <f t="shared" si="5"/>
        <v>0</v>
      </c>
      <c r="G32" s="104">
        <f t="shared" si="5"/>
        <v>2369841</v>
      </c>
      <c r="H32" s="104">
        <f t="shared" si="5"/>
        <v>0</v>
      </c>
      <c r="I32" s="104">
        <f t="shared" si="5"/>
        <v>2369841</v>
      </c>
      <c r="J32" s="104">
        <f t="shared" si="5"/>
        <v>11843746</v>
      </c>
      <c r="K32" s="104">
        <f t="shared" si="5"/>
        <v>9767167</v>
      </c>
      <c r="L32" s="104">
        <f t="shared" si="5"/>
        <v>15624530</v>
      </c>
      <c r="M32" s="104">
        <f t="shared" si="5"/>
        <v>37235443</v>
      </c>
      <c r="N32" s="104">
        <f t="shared" si="5"/>
        <v>2509650</v>
      </c>
      <c r="O32" s="104">
        <f t="shared" si="5"/>
        <v>26246656</v>
      </c>
      <c r="P32" s="104">
        <f t="shared" si="5"/>
        <v>20723104</v>
      </c>
      <c r="Q32" s="104">
        <f t="shared" si="5"/>
        <v>49479410</v>
      </c>
      <c r="R32" s="104">
        <f t="shared" si="5"/>
        <v>2144955</v>
      </c>
      <c r="S32" s="104">
        <f t="shared" si="5"/>
        <v>14925578</v>
      </c>
      <c r="T32" s="104">
        <f t="shared" si="5"/>
        <v>0</v>
      </c>
      <c r="U32" s="104">
        <f t="shared" si="5"/>
        <v>17070533</v>
      </c>
      <c r="V32" s="104">
        <f t="shared" si="5"/>
        <v>106155227</v>
      </c>
      <c r="W32" s="104">
        <f t="shared" si="5"/>
        <v>165641103</v>
      </c>
      <c r="X32" s="104">
        <f t="shared" si="5"/>
        <v>-59485876</v>
      </c>
      <c r="Y32" s="105">
        <f>+IF(W32&lt;&gt;0,(X32/W32)*100,0)</f>
        <v>-35.91250898637158</v>
      </c>
      <c r="Z32" s="106">
        <f t="shared" si="5"/>
        <v>165641103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152171887</v>
      </c>
      <c r="C35" s="18">
        <v>0</v>
      </c>
      <c r="D35" s="58">
        <v>-445019478</v>
      </c>
      <c r="E35" s="59">
        <v>-100314297</v>
      </c>
      <c r="F35" s="59">
        <v>133004939</v>
      </c>
      <c r="G35" s="59">
        <v>-6360512</v>
      </c>
      <c r="H35" s="59">
        <v>-57113629</v>
      </c>
      <c r="I35" s="59">
        <v>69530798</v>
      </c>
      <c r="J35" s="59">
        <v>-7767902</v>
      </c>
      <c r="K35" s="59">
        <v>26278748</v>
      </c>
      <c r="L35" s="59">
        <v>70842840</v>
      </c>
      <c r="M35" s="59">
        <v>89353686</v>
      </c>
      <c r="N35" s="59">
        <v>-49603646</v>
      </c>
      <c r="O35" s="59">
        <v>-61915939</v>
      </c>
      <c r="P35" s="59">
        <v>137512052</v>
      </c>
      <c r="Q35" s="59">
        <v>25992467</v>
      </c>
      <c r="R35" s="59">
        <v>-51467279</v>
      </c>
      <c r="S35" s="59">
        <v>-61290073</v>
      </c>
      <c r="T35" s="59">
        <v>0</v>
      </c>
      <c r="U35" s="59">
        <v>-112757352</v>
      </c>
      <c r="V35" s="59">
        <v>72119599</v>
      </c>
      <c r="W35" s="59">
        <v>-100314297</v>
      </c>
      <c r="X35" s="59">
        <v>172433896</v>
      </c>
      <c r="Y35" s="60">
        <v>-171.89</v>
      </c>
      <c r="Z35" s="61">
        <v>-100314297</v>
      </c>
    </row>
    <row r="36" spans="1:26" ht="12.75">
      <c r="A36" s="57" t="s">
        <v>53</v>
      </c>
      <c r="B36" s="18">
        <v>1175261821</v>
      </c>
      <c r="C36" s="18">
        <v>0</v>
      </c>
      <c r="D36" s="58">
        <v>332382025</v>
      </c>
      <c r="E36" s="59">
        <v>1371223899</v>
      </c>
      <c r="F36" s="59">
        <v>-1913</v>
      </c>
      <c r="G36" s="59">
        <v>2369841</v>
      </c>
      <c r="H36" s="59">
        <v>0</v>
      </c>
      <c r="I36" s="59">
        <v>2367928</v>
      </c>
      <c r="J36" s="59">
        <v>15153841</v>
      </c>
      <c r="K36" s="59">
        <v>15774256</v>
      </c>
      <c r="L36" s="59">
        <v>24788355</v>
      </c>
      <c r="M36" s="59">
        <v>55716452</v>
      </c>
      <c r="N36" s="59">
        <v>5842373</v>
      </c>
      <c r="O36" s="59">
        <v>10688696</v>
      </c>
      <c r="P36" s="59">
        <v>26996223</v>
      </c>
      <c r="Q36" s="59">
        <v>43527292</v>
      </c>
      <c r="R36" s="59">
        <v>2144955</v>
      </c>
      <c r="S36" s="59">
        <v>16546248</v>
      </c>
      <c r="T36" s="59">
        <v>0</v>
      </c>
      <c r="U36" s="59">
        <v>18691203</v>
      </c>
      <c r="V36" s="59">
        <v>120302875</v>
      </c>
      <c r="W36" s="59">
        <v>1371223899</v>
      </c>
      <c r="X36" s="59">
        <v>-1250921024</v>
      </c>
      <c r="Y36" s="60">
        <v>-91.23</v>
      </c>
      <c r="Z36" s="61">
        <v>1371223899</v>
      </c>
    </row>
    <row r="37" spans="1:26" ht="12.75">
      <c r="A37" s="57" t="s">
        <v>54</v>
      </c>
      <c r="B37" s="18">
        <v>249084661</v>
      </c>
      <c r="C37" s="18">
        <v>0</v>
      </c>
      <c r="D37" s="58">
        <v>-36374755</v>
      </c>
      <c r="E37" s="59">
        <v>245399245</v>
      </c>
      <c r="F37" s="59">
        <v>-7490848</v>
      </c>
      <c r="G37" s="59">
        <v>3825062</v>
      </c>
      <c r="H37" s="59">
        <v>-50694709</v>
      </c>
      <c r="I37" s="59">
        <v>-54360495</v>
      </c>
      <c r="J37" s="59">
        <v>65970775</v>
      </c>
      <c r="K37" s="59">
        <v>34091094</v>
      </c>
      <c r="L37" s="59">
        <v>-48577028</v>
      </c>
      <c r="M37" s="59">
        <v>51484841</v>
      </c>
      <c r="N37" s="59">
        <v>43633158</v>
      </c>
      <c r="O37" s="59">
        <v>-57865685</v>
      </c>
      <c r="P37" s="59">
        <v>93562701</v>
      </c>
      <c r="Q37" s="59">
        <v>79330174</v>
      </c>
      <c r="R37" s="59">
        <v>-89207793</v>
      </c>
      <c r="S37" s="59">
        <v>-17377298</v>
      </c>
      <c r="T37" s="59">
        <v>0</v>
      </c>
      <c r="U37" s="59">
        <v>-106585091</v>
      </c>
      <c r="V37" s="59">
        <v>-30130571</v>
      </c>
      <c r="W37" s="59">
        <v>245399245</v>
      </c>
      <c r="X37" s="59">
        <v>-275529816</v>
      </c>
      <c r="Y37" s="60">
        <v>-112.28</v>
      </c>
      <c r="Z37" s="61">
        <v>245399245</v>
      </c>
    </row>
    <row r="38" spans="1:26" ht="12.75">
      <c r="A38" s="57" t="s">
        <v>55</v>
      </c>
      <c r="B38" s="18">
        <v>75726613</v>
      </c>
      <c r="C38" s="18">
        <v>0</v>
      </c>
      <c r="D38" s="58">
        <v>0</v>
      </c>
      <c r="E38" s="59">
        <v>83050003</v>
      </c>
      <c r="F38" s="59">
        <v>0</v>
      </c>
      <c r="G38" s="59">
        <v>-3183275</v>
      </c>
      <c r="H38" s="59">
        <v>-1966729</v>
      </c>
      <c r="I38" s="59">
        <v>-5150004</v>
      </c>
      <c r="J38" s="59">
        <v>-1216546</v>
      </c>
      <c r="K38" s="59">
        <v>0</v>
      </c>
      <c r="L38" s="59">
        <v>-4886268</v>
      </c>
      <c r="M38" s="59">
        <v>-6102814</v>
      </c>
      <c r="N38" s="59">
        <v>-2645526</v>
      </c>
      <c r="O38" s="59">
        <v>-1868879</v>
      </c>
      <c r="P38" s="59">
        <v>-1428980</v>
      </c>
      <c r="Q38" s="59">
        <v>-5943385</v>
      </c>
      <c r="R38" s="59">
        <v>-746676</v>
      </c>
      <c r="S38" s="59">
        <v>-2791930</v>
      </c>
      <c r="T38" s="59">
        <v>0</v>
      </c>
      <c r="U38" s="59">
        <v>-3538606</v>
      </c>
      <c r="V38" s="59">
        <v>-20734809</v>
      </c>
      <c r="W38" s="59">
        <v>83050003</v>
      </c>
      <c r="X38" s="59">
        <v>-103784812</v>
      </c>
      <c r="Y38" s="60">
        <v>-124.97</v>
      </c>
      <c r="Z38" s="61">
        <v>83050003</v>
      </c>
    </row>
    <row r="39" spans="1:26" ht="12.75">
      <c r="A39" s="57" t="s">
        <v>56</v>
      </c>
      <c r="B39" s="18">
        <v>914927984</v>
      </c>
      <c r="C39" s="18">
        <v>0</v>
      </c>
      <c r="D39" s="58">
        <v>-263363627</v>
      </c>
      <c r="E39" s="59">
        <v>742258812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742258811</v>
      </c>
      <c r="X39" s="59">
        <v>-742258811</v>
      </c>
      <c r="Y39" s="60">
        <v>-100</v>
      </c>
      <c r="Z39" s="61">
        <v>742258812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-409839793</v>
      </c>
      <c r="C42" s="18">
        <v>0</v>
      </c>
      <c r="D42" s="58">
        <v>-309657626</v>
      </c>
      <c r="E42" s="59">
        <v>-383363756</v>
      </c>
      <c r="F42" s="59">
        <v>-10450690</v>
      </c>
      <c r="G42" s="59">
        <v>-13367815</v>
      </c>
      <c r="H42" s="59">
        <v>-15197004</v>
      </c>
      <c r="I42" s="59">
        <v>-39015509</v>
      </c>
      <c r="J42" s="59">
        <v>-74565654</v>
      </c>
      <c r="K42" s="59">
        <v>-19098015</v>
      </c>
      <c r="L42" s="59">
        <v>-11681976</v>
      </c>
      <c r="M42" s="59">
        <v>-105345645</v>
      </c>
      <c r="N42" s="59">
        <v>-36208658</v>
      </c>
      <c r="O42" s="59">
        <v>-26133195</v>
      </c>
      <c r="P42" s="59">
        <v>-22251484</v>
      </c>
      <c r="Q42" s="59">
        <v>-84593337</v>
      </c>
      <c r="R42" s="59">
        <v>-24528217</v>
      </c>
      <c r="S42" s="59">
        <v>-34511818</v>
      </c>
      <c r="T42" s="59">
        <v>0</v>
      </c>
      <c r="U42" s="59">
        <v>-59040035</v>
      </c>
      <c r="V42" s="59">
        <v>-287994526</v>
      </c>
      <c r="W42" s="59">
        <v>-383363756</v>
      </c>
      <c r="X42" s="59">
        <v>95369230</v>
      </c>
      <c r="Y42" s="60">
        <v>-24.88</v>
      </c>
      <c r="Z42" s="61">
        <v>-383363756</v>
      </c>
    </row>
    <row r="43" spans="1:26" ht="12.75">
      <c r="A43" s="57" t="s">
        <v>59</v>
      </c>
      <c r="B43" s="18">
        <v>-13706090</v>
      </c>
      <c r="C43" s="18">
        <v>0</v>
      </c>
      <c r="D43" s="58">
        <v>13727051</v>
      </c>
      <c r="E43" s="59">
        <v>-13727052</v>
      </c>
      <c r="F43" s="59">
        <v>1913</v>
      </c>
      <c r="G43" s="59">
        <v>-1913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-1</v>
      </c>
      <c r="X43" s="59">
        <v>1</v>
      </c>
      <c r="Y43" s="60">
        <v>-100</v>
      </c>
      <c r="Z43" s="61">
        <v>-13727052</v>
      </c>
    </row>
    <row r="44" spans="1:26" ht="12.7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1</v>
      </c>
      <c r="O44" s="59">
        <v>-1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2.75">
      <c r="A45" s="68" t="s">
        <v>61</v>
      </c>
      <c r="B45" s="21">
        <v>-342231943</v>
      </c>
      <c r="C45" s="21">
        <v>0</v>
      </c>
      <c r="D45" s="103">
        <v>-604088025</v>
      </c>
      <c r="E45" s="104">
        <v>-315776871</v>
      </c>
      <c r="F45" s="104">
        <v>-10447981</v>
      </c>
      <c r="G45" s="104">
        <f>+F45+G42+G43+G44+G83</f>
        <v>-23800806</v>
      </c>
      <c r="H45" s="104">
        <f>+G45+H42+H43+H44+H83</f>
        <v>-39013940</v>
      </c>
      <c r="I45" s="104">
        <f>+H45</f>
        <v>-39013940</v>
      </c>
      <c r="J45" s="104">
        <f>+H45+J42+J43+J44+J83</f>
        <v>-113560594</v>
      </c>
      <c r="K45" s="104">
        <f>+J45+K42+K43+K44+K83</f>
        <v>-132712098</v>
      </c>
      <c r="L45" s="104">
        <f>+K45+L42+L43+L44+L83</f>
        <v>-144394074</v>
      </c>
      <c r="M45" s="104">
        <f>+L45</f>
        <v>-144394074</v>
      </c>
      <c r="N45" s="104">
        <f>+L45+N42+N43+N44+N83</f>
        <v>-180599321</v>
      </c>
      <c r="O45" s="104">
        <f>+N45+O42+O43+O44+O83</f>
        <v>-206731396</v>
      </c>
      <c r="P45" s="104">
        <f>+O45+P42+P43+P44+P83</f>
        <v>-228980735</v>
      </c>
      <c r="Q45" s="104">
        <f>+P45</f>
        <v>-228980735</v>
      </c>
      <c r="R45" s="104">
        <f>+P45+R42+R43+R44+R83</f>
        <v>-253508952</v>
      </c>
      <c r="S45" s="104">
        <f>+R45+S42+S43+S44+S83</f>
        <v>-288026219</v>
      </c>
      <c r="T45" s="104">
        <f>+S45+T42+T43+T44+T83</f>
        <v>-288026219</v>
      </c>
      <c r="U45" s="104">
        <f>+T45</f>
        <v>-288026219</v>
      </c>
      <c r="V45" s="104">
        <f>+U45</f>
        <v>-288026219</v>
      </c>
      <c r="W45" s="104">
        <f>+W83+W42+W43+W44</f>
        <v>-302049820</v>
      </c>
      <c r="X45" s="104">
        <f>+V45-W45</f>
        <v>14023601</v>
      </c>
      <c r="Y45" s="105">
        <f>+IF(W45&lt;&gt;0,+(X45/W45)*100,0)</f>
        <v>-4.642810580055966</v>
      </c>
      <c r="Z45" s="106">
        <v>-315776871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109</v>
      </c>
      <c r="B47" s="119" t="s">
        <v>95</v>
      </c>
      <c r="C47" s="119"/>
      <c r="D47" s="120" t="s">
        <v>96</v>
      </c>
      <c r="E47" s="121" t="s">
        <v>97</v>
      </c>
      <c r="F47" s="122"/>
      <c r="G47" s="122"/>
      <c r="H47" s="122"/>
      <c r="I47" s="123" t="s">
        <v>98</v>
      </c>
      <c r="J47" s="122"/>
      <c r="K47" s="122"/>
      <c r="L47" s="122"/>
      <c r="M47" s="123" t="s">
        <v>99</v>
      </c>
      <c r="N47" s="124"/>
      <c r="O47" s="124"/>
      <c r="P47" s="124"/>
      <c r="Q47" s="123" t="s">
        <v>100</v>
      </c>
      <c r="R47" s="124"/>
      <c r="S47" s="124"/>
      <c r="T47" s="124"/>
      <c r="U47" s="123" t="s">
        <v>101</v>
      </c>
      <c r="V47" s="123" t="s">
        <v>102</v>
      </c>
      <c r="W47" s="123" t="s">
        <v>103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110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46.87682665944749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45508165</v>
      </c>
      <c r="C68" s="18">
        <v>0</v>
      </c>
      <c r="D68" s="19">
        <v>45248101</v>
      </c>
      <c r="E68" s="20">
        <v>45248101</v>
      </c>
      <c r="F68" s="20">
        <v>3986686</v>
      </c>
      <c r="G68" s="20">
        <v>3986686</v>
      </c>
      <c r="H68" s="20">
        <v>3986686</v>
      </c>
      <c r="I68" s="20">
        <v>11960058</v>
      </c>
      <c r="J68" s="20">
        <v>3986686</v>
      </c>
      <c r="K68" s="20">
        <v>3986686</v>
      </c>
      <c r="L68" s="20">
        <v>3986686</v>
      </c>
      <c r="M68" s="20">
        <v>11960058</v>
      </c>
      <c r="N68" s="20">
        <v>3986686</v>
      </c>
      <c r="O68" s="20">
        <v>3986686</v>
      </c>
      <c r="P68" s="20">
        <v>3986686</v>
      </c>
      <c r="Q68" s="20">
        <v>11960058</v>
      </c>
      <c r="R68" s="20">
        <v>3986686</v>
      </c>
      <c r="S68" s="20">
        <v>3986686</v>
      </c>
      <c r="T68" s="20">
        <v>0</v>
      </c>
      <c r="U68" s="20">
        <v>7973372</v>
      </c>
      <c r="V68" s="20">
        <v>43853546</v>
      </c>
      <c r="W68" s="20">
        <v>45248101</v>
      </c>
      <c r="X68" s="20">
        <v>0</v>
      </c>
      <c r="Y68" s="19">
        <v>0</v>
      </c>
      <c r="Z68" s="22">
        <v>45248101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3339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1000</v>
      </c>
      <c r="M70" s="20">
        <v>1000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1000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29605572</v>
      </c>
      <c r="C71" s="18">
        <v>0</v>
      </c>
      <c r="D71" s="19">
        <v>25248741</v>
      </c>
      <c r="E71" s="20">
        <v>25248741</v>
      </c>
      <c r="F71" s="20">
        <v>2526507</v>
      </c>
      <c r="G71" s="20">
        <v>2551948</v>
      </c>
      <c r="H71" s="20">
        <v>3945391</v>
      </c>
      <c r="I71" s="20">
        <v>9023846</v>
      </c>
      <c r="J71" s="20">
        <v>5085646</v>
      </c>
      <c r="K71" s="20">
        <v>1365232</v>
      </c>
      <c r="L71" s="20">
        <v>2570206</v>
      </c>
      <c r="M71" s="20">
        <v>9021084</v>
      </c>
      <c r="N71" s="20">
        <v>2578995</v>
      </c>
      <c r="O71" s="20">
        <v>2550503</v>
      </c>
      <c r="P71" s="20">
        <v>2525386</v>
      </c>
      <c r="Q71" s="20">
        <v>7654884</v>
      </c>
      <c r="R71" s="20">
        <v>3508305</v>
      </c>
      <c r="S71" s="20">
        <v>2506258</v>
      </c>
      <c r="T71" s="20">
        <v>0</v>
      </c>
      <c r="U71" s="20">
        <v>6014563</v>
      </c>
      <c r="V71" s="20">
        <v>31714377</v>
      </c>
      <c r="W71" s="20">
        <v>25248741</v>
      </c>
      <c r="X71" s="20">
        <v>0</v>
      </c>
      <c r="Y71" s="19">
        <v>0</v>
      </c>
      <c r="Z71" s="22">
        <v>25248741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20480604</v>
      </c>
      <c r="C73" s="18">
        <v>0</v>
      </c>
      <c r="D73" s="19">
        <v>16288913</v>
      </c>
      <c r="E73" s="20">
        <v>16288913</v>
      </c>
      <c r="F73" s="20">
        <v>1801347</v>
      </c>
      <c r="G73" s="20">
        <v>1801727</v>
      </c>
      <c r="H73" s="20">
        <v>1801727</v>
      </c>
      <c r="I73" s="20">
        <v>5404801</v>
      </c>
      <c r="J73" s="20">
        <v>1801727</v>
      </c>
      <c r="K73" s="20">
        <v>1801727</v>
      </c>
      <c r="L73" s="20">
        <v>1801727</v>
      </c>
      <c r="M73" s="20">
        <v>5405181</v>
      </c>
      <c r="N73" s="20">
        <v>1801727</v>
      </c>
      <c r="O73" s="20">
        <v>1802715</v>
      </c>
      <c r="P73" s="20">
        <v>1803019</v>
      </c>
      <c r="Q73" s="20">
        <v>5407461</v>
      </c>
      <c r="R73" s="20">
        <v>1803019</v>
      </c>
      <c r="S73" s="20">
        <v>1803057</v>
      </c>
      <c r="T73" s="20">
        <v>0</v>
      </c>
      <c r="U73" s="20">
        <v>3606076</v>
      </c>
      <c r="V73" s="20">
        <v>19823519</v>
      </c>
      <c r="W73" s="20">
        <v>16288913</v>
      </c>
      <c r="X73" s="20">
        <v>0</v>
      </c>
      <c r="Y73" s="19">
        <v>0</v>
      </c>
      <c r="Z73" s="22">
        <v>16288913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2231354</v>
      </c>
      <c r="C75" s="27">
        <v>0</v>
      </c>
      <c r="D75" s="28">
        <v>12415081</v>
      </c>
      <c r="E75" s="29">
        <v>12415081</v>
      </c>
      <c r="F75" s="29">
        <v>326923</v>
      </c>
      <c r="G75" s="29">
        <v>365026</v>
      </c>
      <c r="H75" s="29">
        <v>820731</v>
      </c>
      <c r="I75" s="29">
        <v>1512680</v>
      </c>
      <c r="J75" s="29">
        <v>843107</v>
      </c>
      <c r="K75" s="29">
        <v>898894</v>
      </c>
      <c r="L75" s="29">
        <v>916482</v>
      </c>
      <c r="M75" s="29">
        <v>2658483</v>
      </c>
      <c r="N75" s="29">
        <v>793143</v>
      </c>
      <c r="O75" s="29">
        <v>819968</v>
      </c>
      <c r="P75" s="29">
        <v>837580</v>
      </c>
      <c r="Q75" s="29">
        <v>2450691</v>
      </c>
      <c r="R75" s="29">
        <v>856689</v>
      </c>
      <c r="S75" s="29">
        <v>875855</v>
      </c>
      <c r="T75" s="29">
        <v>0</v>
      </c>
      <c r="U75" s="29">
        <v>1732544</v>
      </c>
      <c r="V75" s="29">
        <v>8354398</v>
      </c>
      <c r="W75" s="29">
        <v>12415081</v>
      </c>
      <c r="X75" s="29">
        <v>0</v>
      </c>
      <c r="Y75" s="28">
        <v>0</v>
      </c>
      <c r="Z75" s="30">
        <v>12415081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45248101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81313940</v>
      </c>
      <c r="C83" s="18"/>
      <c r="D83" s="19">
        <v>-308157450</v>
      </c>
      <c r="E83" s="20">
        <v>81313937</v>
      </c>
      <c r="F83" s="20">
        <v>796</v>
      </c>
      <c r="G83" s="20">
        <v>16903</v>
      </c>
      <c r="H83" s="20">
        <v>-16130</v>
      </c>
      <c r="I83" s="20">
        <v>796</v>
      </c>
      <c r="J83" s="20">
        <v>19000</v>
      </c>
      <c r="K83" s="20">
        <v>-53489</v>
      </c>
      <c r="L83" s="20"/>
      <c r="M83" s="20">
        <v>19000</v>
      </c>
      <c r="N83" s="20">
        <v>3410</v>
      </c>
      <c r="O83" s="20">
        <v>1121</v>
      </c>
      <c r="P83" s="20">
        <v>2145</v>
      </c>
      <c r="Q83" s="20">
        <v>3410</v>
      </c>
      <c r="R83" s="20"/>
      <c r="S83" s="20">
        <v>-5449</v>
      </c>
      <c r="T83" s="20"/>
      <c r="U83" s="20"/>
      <c r="V83" s="20">
        <v>796</v>
      </c>
      <c r="W83" s="20">
        <v>81313937</v>
      </c>
      <c r="X83" s="20"/>
      <c r="Y83" s="19"/>
      <c r="Z83" s="22">
        <v>81313937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5819796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325127765</v>
      </c>
      <c r="C5" s="18">
        <v>0</v>
      </c>
      <c r="D5" s="58">
        <v>400836191</v>
      </c>
      <c r="E5" s="59">
        <v>353033972</v>
      </c>
      <c r="F5" s="59">
        <v>59918806</v>
      </c>
      <c r="G5" s="59">
        <v>19302728</v>
      </c>
      <c r="H5" s="59">
        <v>20235017</v>
      </c>
      <c r="I5" s="59">
        <v>99456551</v>
      </c>
      <c r="J5" s="59">
        <v>29494079</v>
      </c>
      <c r="K5" s="59">
        <v>25370602</v>
      </c>
      <c r="L5" s="59">
        <v>25120705</v>
      </c>
      <c r="M5" s="59">
        <v>79985386</v>
      </c>
      <c r="N5" s="59">
        <v>25251271</v>
      </c>
      <c r="O5" s="59">
        <v>24242561</v>
      </c>
      <c r="P5" s="59">
        <v>25003234</v>
      </c>
      <c r="Q5" s="59">
        <v>74497066</v>
      </c>
      <c r="R5" s="59">
        <v>25050746</v>
      </c>
      <c r="S5" s="59">
        <v>25038962</v>
      </c>
      <c r="T5" s="59">
        <v>0</v>
      </c>
      <c r="U5" s="59">
        <v>50089708</v>
      </c>
      <c r="V5" s="59">
        <v>304028711</v>
      </c>
      <c r="W5" s="59">
        <v>353033972</v>
      </c>
      <c r="X5" s="59">
        <v>-49005261</v>
      </c>
      <c r="Y5" s="60">
        <v>-13.88</v>
      </c>
      <c r="Z5" s="61">
        <v>353033972</v>
      </c>
    </row>
    <row r="6" spans="1:26" ht="12.75">
      <c r="A6" s="57" t="s">
        <v>32</v>
      </c>
      <c r="B6" s="18">
        <v>1594159571</v>
      </c>
      <c r="C6" s="18">
        <v>0</v>
      </c>
      <c r="D6" s="58">
        <v>1776499335</v>
      </c>
      <c r="E6" s="59">
        <v>1781240113</v>
      </c>
      <c r="F6" s="59">
        <v>140662172</v>
      </c>
      <c r="G6" s="59">
        <v>139658641</v>
      </c>
      <c r="H6" s="59">
        <v>138429204</v>
      </c>
      <c r="I6" s="59">
        <v>418750017</v>
      </c>
      <c r="J6" s="59">
        <v>147699098</v>
      </c>
      <c r="K6" s="59">
        <v>162538507</v>
      </c>
      <c r="L6" s="59">
        <v>134225506</v>
      </c>
      <c r="M6" s="59">
        <v>444463111</v>
      </c>
      <c r="N6" s="59">
        <v>132636623</v>
      </c>
      <c r="O6" s="59">
        <v>141090059</v>
      </c>
      <c r="P6" s="59">
        <v>127138258</v>
      </c>
      <c r="Q6" s="59">
        <v>400864940</v>
      </c>
      <c r="R6" s="59">
        <v>121678483</v>
      </c>
      <c r="S6" s="59">
        <v>141268166</v>
      </c>
      <c r="T6" s="59">
        <v>0</v>
      </c>
      <c r="U6" s="59">
        <v>262946649</v>
      </c>
      <c r="V6" s="59">
        <v>1527024717</v>
      </c>
      <c r="W6" s="59">
        <v>1781240113</v>
      </c>
      <c r="X6" s="59">
        <v>-254215396</v>
      </c>
      <c r="Y6" s="60">
        <v>-14.27</v>
      </c>
      <c r="Z6" s="61">
        <v>1781240113</v>
      </c>
    </row>
    <row r="7" spans="1:26" ht="12.75">
      <c r="A7" s="57" t="s">
        <v>33</v>
      </c>
      <c r="B7" s="18">
        <v>21171045</v>
      </c>
      <c r="C7" s="18">
        <v>0</v>
      </c>
      <c r="D7" s="58">
        <v>3237951</v>
      </c>
      <c r="E7" s="59">
        <v>13237951</v>
      </c>
      <c r="F7" s="59">
        <v>0</v>
      </c>
      <c r="G7" s="59">
        <v>0</v>
      </c>
      <c r="H7" s="59">
        <v>14568</v>
      </c>
      <c r="I7" s="59">
        <v>14568</v>
      </c>
      <c r="J7" s="59">
        <v>6963</v>
      </c>
      <c r="K7" s="59">
        <v>0</v>
      </c>
      <c r="L7" s="59">
        <v>5914825</v>
      </c>
      <c r="M7" s="59">
        <v>5921788</v>
      </c>
      <c r="N7" s="59">
        <v>0</v>
      </c>
      <c r="O7" s="59">
        <v>685734</v>
      </c>
      <c r="P7" s="59">
        <v>0</v>
      </c>
      <c r="Q7" s="59">
        <v>685734</v>
      </c>
      <c r="R7" s="59">
        <v>0</v>
      </c>
      <c r="S7" s="59">
        <v>0</v>
      </c>
      <c r="T7" s="59">
        <v>0</v>
      </c>
      <c r="U7" s="59">
        <v>0</v>
      </c>
      <c r="V7" s="59">
        <v>6622090</v>
      </c>
      <c r="W7" s="59">
        <v>13237951</v>
      </c>
      <c r="X7" s="59">
        <v>-6615861</v>
      </c>
      <c r="Y7" s="60">
        <v>-49.98</v>
      </c>
      <c r="Z7" s="61">
        <v>13237951</v>
      </c>
    </row>
    <row r="8" spans="1:26" ht="12.75">
      <c r="A8" s="57" t="s">
        <v>34</v>
      </c>
      <c r="B8" s="18">
        <v>400186345</v>
      </c>
      <c r="C8" s="18">
        <v>0</v>
      </c>
      <c r="D8" s="58">
        <v>442778450</v>
      </c>
      <c r="E8" s="59">
        <v>443991450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181183489</v>
      </c>
      <c r="L8" s="59">
        <v>177452</v>
      </c>
      <c r="M8" s="59">
        <v>181360941</v>
      </c>
      <c r="N8" s="59">
        <v>85752792</v>
      </c>
      <c r="O8" s="59">
        <v>832994</v>
      </c>
      <c r="P8" s="59">
        <v>0</v>
      </c>
      <c r="Q8" s="59">
        <v>86585786</v>
      </c>
      <c r="R8" s="59">
        <v>0</v>
      </c>
      <c r="S8" s="59">
        <v>0</v>
      </c>
      <c r="T8" s="59">
        <v>0</v>
      </c>
      <c r="U8" s="59">
        <v>0</v>
      </c>
      <c r="V8" s="59">
        <v>267946727</v>
      </c>
      <c r="W8" s="59">
        <v>443991450</v>
      </c>
      <c r="X8" s="59">
        <v>-176044723</v>
      </c>
      <c r="Y8" s="60">
        <v>-39.65</v>
      </c>
      <c r="Z8" s="61">
        <v>443991450</v>
      </c>
    </row>
    <row r="9" spans="1:26" ht="12.75">
      <c r="A9" s="57" t="s">
        <v>35</v>
      </c>
      <c r="B9" s="18">
        <v>353734116</v>
      </c>
      <c r="C9" s="18">
        <v>0</v>
      </c>
      <c r="D9" s="58">
        <v>98829461</v>
      </c>
      <c r="E9" s="59">
        <v>383786726</v>
      </c>
      <c r="F9" s="59">
        <v>28530729</v>
      </c>
      <c r="G9" s="59">
        <v>144140100</v>
      </c>
      <c r="H9" s="59">
        <v>16519894</v>
      </c>
      <c r="I9" s="59">
        <v>189190723</v>
      </c>
      <c r="J9" s="59">
        <v>46932952</v>
      </c>
      <c r="K9" s="59">
        <v>34616154</v>
      </c>
      <c r="L9" s="59">
        <v>31068335</v>
      </c>
      <c r="M9" s="59">
        <v>112617441</v>
      </c>
      <c r="N9" s="59">
        <v>34525533</v>
      </c>
      <c r="O9" s="59">
        <v>31944446</v>
      </c>
      <c r="P9" s="59">
        <v>33762463</v>
      </c>
      <c r="Q9" s="59">
        <v>100232442</v>
      </c>
      <c r="R9" s="59">
        <v>31501027</v>
      </c>
      <c r="S9" s="59">
        <v>32201845</v>
      </c>
      <c r="T9" s="59">
        <v>0</v>
      </c>
      <c r="U9" s="59">
        <v>63702872</v>
      </c>
      <c r="V9" s="59">
        <v>465743478</v>
      </c>
      <c r="W9" s="59">
        <v>383786726</v>
      </c>
      <c r="X9" s="59">
        <v>81956752</v>
      </c>
      <c r="Y9" s="60">
        <v>21.35</v>
      </c>
      <c r="Z9" s="61">
        <v>383786726</v>
      </c>
    </row>
    <row r="10" spans="1:26" ht="20.25">
      <c r="A10" s="62" t="s">
        <v>104</v>
      </c>
      <c r="B10" s="63">
        <f>SUM(B5:B9)</f>
        <v>2694378842</v>
      </c>
      <c r="C10" s="63">
        <f>SUM(C5:C9)</f>
        <v>0</v>
      </c>
      <c r="D10" s="64">
        <f aca="true" t="shared" si="0" ref="D10:Z10">SUM(D5:D9)</f>
        <v>2722181388</v>
      </c>
      <c r="E10" s="65">
        <f t="shared" si="0"/>
        <v>2975290212</v>
      </c>
      <c r="F10" s="65">
        <f t="shared" si="0"/>
        <v>229111707</v>
      </c>
      <c r="G10" s="65">
        <f t="shared" si="0"/>
        <v>303101469</v>
      </c>
      <c r="H10" s="65">
        <f t="shared" si="0"/>
        <v>175198683</v>
      </c>
      <c r="I10" s="65">
        <f t="shared" si="0"/>
        <v>707411859</v>
      </c>
      <c r="J10" s="65">
        <f t="shared" si="0"/>
        <v>224133092</v>
      </c>
      <c r="K10" s="65">
        <f t="shared" si="0"/>
        <v>403708752</v>
      </c>
      <c r="L10" s="65">
        <f t="shared" si="0"/>
        <v>196506823</v>
      </c>
      <c r="M10" s="65">
        <f t="shared" si="0"/>
        <v>824348667</v>
      </c>
      <c r="N10" s="65">
        <f t="shared" si="0"/>
        <v>278166219</v>
      </c>
      <c r="O10" s="65">
        <f t="shared" si="0"/>
        <v>198795794</v>
      </c>
      <c r="P10" s="65">
        <f t="shared" si="0"/>
        <v>185903955</v>
      </c>
      <c r="Q10" s="65">
        <f t="shared" si="0"/>
        <v>662865968</v>
      </c>
      <c r="R10" s="65">
        <f t="shared" si="0"/>
        <v>178230256</v>
      </c>
      <c r="S10" s="65">
        <f t="shared" si="0"/>
        <v>198508973</v>
      </c>
      <c r="T10" s="65">
        <f t="shared" si="0"/>
        <v>0</v>
      </c>
      <c r="U10" s="65">
        <f t="shared" si="0"/>
        <v>376739229</v>
      </c>
      <c r="V10" s="65">
        <f t="shared" si="0"/>
        <v>2571365723</v>
      </c>
      <c r="W10" s="65">
        <f t="shared" si="0"/>
        <v>2975290212</v>
      </c>
      <c r="X10" s="65">
        <f t="shared" si="0"/>
        <v>-403924489</v>
      </c>
      <c r="Y10" s="66">
        <f>+IF(W10&lt;&gt;0,(X10/W10)*100,0)</f>
        <v>-13.575969408660832</v>
      </c>
      <c r="Z10" s="67">
        <f t="shared" si="0"/>
        <v>2975290212</v>
      </c>
    </row>
    <row r="11" spans="1:26" ht="12.75">
      <c r="A11" s="57" t="s">
        <v>36</v>
      </c>
      <c r="B11" s="18">
        <v>631011919</v>
      </c>
      <c r="C11" s="18">
        <v>0</v>
      </c>
      <c r="D11" s="58">
        <v>663853438</v>
      </c>
      <c r="E11" s="59">
        <v>630724828</v>
      </c>
      <c r="F11" s="59">
        <v>52270017</v>
      </c>
      <c r="G11" s="59">
        <v>51686527</v>
      </c>
      <c r="H11" s="59">
        <v>54090597</v>
      </c>
      <c r="I11" s="59">
        <v>158047141</v>
      </c>
      <c r="J11" s="59">
        <v>54644857</v>
      </c>
      <c r="K11" s="59">
        <v>54849011</v>
      </c>
      <c r="L11" s="59">
        <v>52603888</v>
      </c>
      <c r="M11" s="59">
        <v>162097756</v>
      </c>
      <c r="N11" s="59">
        <v>56465069</v>
      </c>
      <c r="O11" s="59">
        <v>52901472</v>
      </c>
      <c r="P11" s="59">
        <v>56263053</v>
      </c>
      <c r="Q11" s="59">
        <v>165629594</v>
      </c>
      <c r="R11" s="59">
        <v>51202543</v>
      </c>
      <c r="S11" s="59">
        <v>52799877</v>
      </c>
      <c r="T11" s="59">
        <v>0</v>
      </c>
      <c r="U11" s="59">
        <v>104002420</v>
      </c>
      <c r="V11" s="59">
        <v>589776911</v>
      </c>
      <c r="W11" s="59">
        <v>630724828</v>
      </c>
      <c r="X11" s="59">
        <v>-40947917</v>
      </c>
      <c r="Y11" s="60">
        <v>-6.49</v>
      </c>
      <c r="Z11" s="61">
        <v>630724828</v>
      </c>
    </row>
    <row r="12" spans="1:26" ht="12.75">
      <c r="A12" s="57" t="s">
        <v>37</v>
      </c>
      <c r="B12" s="18">
        <v>34199953</v>
      </c>
      <c r="C12" s="18">
        <v>0</v>
      </c>
      <c r="D12" s="58">
        <v>36438387</v>
      </c>
      <c r="E12" s="59">
        <v>36438387</v>
      </c>
      <c r="F12" s="59">
        <v>2831462</v>
      </c>
      <c r="G12" s="59">
        <v>2861711</v>
      </c>
      <c r="H12" s="59">
        <v>2861711</v>
      </c>
      <c r="I12" s="59">
        <v>8554884</v>
      </c>
      <c r="J12" s="59">
        <v>2861711</v>
      </c>
      <c r="K12" s="59">
        <v>2884515</v>
      </c>
      <c r="L12" s="59">
        <v>2861711</v>
      </c>
      <c r="M12" s="59">
        <v>8607937</v>
      </c>
      <c r="N12" s="59">
        <v>2861711</v>
      </c>
      <c r="O12" s="59">
        <v>2873327</v>
      </c>
      <c r="P12" s="59">
        <v>2861711</v>
      </c>
      <c r="Q12" s="59">
        <v>8596749</v>
      </c>
      <c r="R12" s="59">
        <v>2861711</v>
      </c>
      <c r="S12" s="59">
        <v>2861711</v>
      </c>
      <c r="T12" s="59">
        <v>0</v>
      </c>
      <c r="U12" s="59">
        <v>5723422</v>
      </c>
      <c r="V12" s="59">
        <v>31482992</v>
      </c>
      <c r="W12" s="59">
        <v>36438387</v>
      </c>
      <c r="X12" s="59">
        <v>-4955395</v>
      </c>
      <c r="Y12" s="60">
        <v>-13.6</v>
      </c>
      <c r="Z12" s="61">
        <v>36438387</v>
      </c>
    </row>
    <row r="13" spans="1:26" ht="12.75">
      <c r="A13" s="57" t="s">
        <v>105</v>
      </c>
      <c r="B13" s="18">
        <v>402816345</v>
      </c>
      <c r="C13" s="18">
        <v>0</v>
      </c>
      <c r="D13" s="58">
        <v>434145379</v>
      </c>
      <c r="E13" s="59">
        <v>429145379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201408105</v>
      </c>
      <c r="M13" s="59">
        <v>201408105</v>
      </c>
      <c r="N13" s="59">
        <v>0</v>
      </c>
      <c r="O13" s="59">
        <v>33568016</v>
      </c>
      <c r="P13" s="59">
        <v>33568016</v>
      </c>
      <c r="Q13" s="59">
        <v>67136032</v>
      </c>
      <c r="R13" s="59">
        <v>0</v>
      </c>
      <c r="S13" s="59">
        <v>0</v>
      </c>
      <c r="T13" s="59">
        <v>0</v>
      </c>
      <c r="U13" s="59">
        <v>0</v>
      </c>
      <c r="V13" s="59">
        <v>268544137</v>
      </c>
      <c r="W13" s="59">
        <v>429145379</v>
      </c>
      <c r="X13" s="59">
        <v>-160601242</v>
      </c>
      <c r="Y13" s="60">
        <v>-37.42</v>
      </c>
      <c r="Z13" s="61">
        <v>429145379</v>
      </c>
    </row>
    <row r="14" spans="1:26" ht="12.75">
      <c r="A14" s="57" t="s">
        <v>38</v>
      </c>
      <c r="B14" s="18">
        <v>72736372</v>
      </c>
      <c r="C14" s="18">
        <v>0</v>
      </c>
      <c r="D14" s="58">
        <v>6322533</v>
      </c>
      <c r="E14" s="59">
        <v>4386089</v>
      </c>
      <c r="F14" s="59">
        <v>192127</v>
      </c>
      <c r="G14" s="59">
        <v>190226</v>
      </c>
      <c r="H14" s="59">
        <v>354154</v>
      </c>
      <c r="I14" s="59">
        <v>736507</v>
      </c>
      <c r="J14" s="59">
        <v>186549</v>
      </c>
      <c r="K14" s="59">
        <v>178753</v>
      </c>
      <c r="L14" s="59">
        <v>183031</v>
      </c>
      <c r="M14" s="59">
        <v>548333</v>
      </c>
      <c r="N14" s="59">
        <v>180935</v>
      </c>
      <c r="O14" s="59">
        <v>168217</v>
      </c>
      <c r="P14" s="59">
        <v>224239</v>
      </c>
      <c r="Q14" s="59">
        <v>573391</v>
      </c>
      <c r="R14" s="59">
        <v>169470</v>
      </c>
      <c r="S14" s="59">
        <v>173128</v>
      </c>
      <c r="T14" s="59">
        <v>0</v>
      </c>
      <c r="U14" s="59">
        <v>342598</v>
      </c>
      <c r="V14" s="59">
        <v>2200829</v>
      </c>
      <c r="W14" s="59">
        <v>4386089</v>
      </c>
      <c r="X14" s="59">
        <v>-2185260</v>
      </c>
      <c r="Y14" s="60">
        <v>-49.82</v>
      </c>
      <c r="Z14" s="61">
        <v>4386089</v>
      </c>
    </row>
    <row r="15" spans="1:26" ht="12.75">
      <c r="A15" s="57" t="s">
        <v>39</v>
      </c>
      <c r="B15" s="18">
        <v>1054959975</v>
      </c>
      <c r="C15" s="18">
        <v>0</v>
      </c>
      <c r="D15" s="58">
        <v>1044785541</v>
      </c>
      <c r="E15" s="59">
        <v>968098162</v>
      </c>
      <c r="F15" s="59">
        <v>79939376</v>
      </c>
      <c r="G15" s="59">
        <v>43755395</v>
      </c>
      <c r="H15" s="59">
        <v>41695014</v>
      </c>
      <c r="I15" s="59">
        <v>165389785</v>
      </c>
      <c r="J15" s="59">
        <v>60871203</v>
      </c>
      <c r="K15" s="59">
        <v>66358348</v>
      </c>
      <c r="L15" s="59">
        <v>158382914</v>
      </c>
      <c r="M15" s="59">
        <v>285612465</v>
      </c>
      <c r="N15" s="59">
        <v>13369515</v>
      </c>
      <c r="O15" s="59">
        <v>45663701</v>
      </c>
      <c r="P15" s="59">
        <v>99722227</v>
      </c>
      <c r="Q15" s="59">
        <v>158755443</v>
      </c>
      <c r="R15" s="59">
        <v>32502157</v>
      </c>
      <c r="S15" s="59">
        <v>32998696</v>
      </c>
      <c r="T15" s="59">
        <v>0</v>
      </c>
      <c r="U15" s="59">
        <v>65500853</v>
      </c>
      <c r="V15" s="59">
        <v>675258546</v>
      </c>
      <c r="W15" s="59">
        <v>968098162</v>
      </c>
      <c r="X15" s="59">
        <v>-292839616</v>
      </c>
      <c r="Y15" s="60">
        <v>-30.25</v>
      </c>
      <c r="Z15" s="61">
        <v>968098162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1073601863</v>
      </c>
      <c r="C17" s="18">
        <v>0</v>
      </c>
      <c r="D17" s="58">
        <v>1031666545</v>
      </c>
      <c r="E17" s="59">
        <v>1054904611</v>
      </c>
      <c r="F17" s="59">
        <v>2780630</v>
      </c>
      <c r="G17" s="59">
        <v>32205835</v>
      </c>
      <c r="H17" s="59">
        <v>29920628</v>
      </c>
      <c r="I17" s="59">
        <v>64907093</v>
      </c>
      <c r="J17" s="59">
        <v>51895880</v>
      </c>
      <c r="K17" s="59">
        <v>36811482</v>
      </c>
      <c r="L17" s="59">
        <v>421024171</v>
      </c>
      <c r="M17" s="59">
        <v>509731533</v>
      </c>
      <c r="N17" s="59">
        <v>181294442</v>
      </c>
      <c r="O17" s="59">
        <v>82126425</v>
      </c>
      <c r="P17" s="59">
        <v>68256852</v>
      </c>
      <c r="Q17" s="59">
        <v>331677719</v>
      </c>
      <c r="R17" s="59">
        <v>22935275</v>
      </c>
      <c r="S17" s="59">
        <v>23799943</v>
      </c>
      <c r="T17" s="59">
        <v>0</v>
      </c>
      <c r="U17" s="59">
        <v>46735218</v>
      </c>
      <c r="V17" s="59">
        <v>953051563</v>
      </c>
      <c r="W17" s="59">
        <v>1054904611</v>
      </c>
      <c r="X17" s="59">
        <v>-101853048</v>
      </c>
      <c r="Y17" s="60">
        <v>-9.66</v>
      </c>
      <c r="Z17" s="61">
        <v>1054904611</v>
      </c>
    </row>
    <row r="18" spans="1:26" ht="12.75">
      <c r="A18" s="68" t="s">
        <v>41</v>
      </c>
      <c r="B18" s="69">
        <f>SUM(B11:B17)</f>
        <v>3269326427</v>
      </c>
      <c r="C18" s="69">
        <f>SUM(C11:C17)</f>
        <v>0</v>
      </c>
      <c r="D18" s="70">
        <f aca="true" t="shared" si="1" ref="D18:Z18">SUM(D11:D17)</f>
        <v>3217211823</v>
      </c>
      <c r="E18" s="71">
        <f t="shared" si="1"/>
        <v>3123697456</v>
      </c>
      <c r="F18" s="71">
        <f t="shared" si="1"/>
        <v>138013612</v>
      </c>
      <c r="G18" s="71">
        <f t="shared" si="1"/>
        <v>130699694</v>
      </c>
      <c r="H18" s="71">
        <f t="shared" si="1"/>
        <v>128922104</v>
      </c>
      <c r="I18" s="71">
        <f t="shared" si="1"/>
        <v>397635410</v>
      </c>
      <c r="J18" s="71">
        <f t="shared" si="1"/>
        <v>170460200</v>
      </c>
      <c r="K18" s="71">
        <f t="shared" si="1"/>
        <v>161082109</v>
      </c>
      <c r="L18" s="71">
        <f t="shared" si="1"/>
        <v>836463820</v>
      </c>
      <c r="M18" s="71">
        <f t="shared" si="1"/>
        <v>1168006129</v>
      </c>
      <c r="N18" s="71">
        <f t="shared" si="1"/>
        <v>254171672</v>
      </c>
      <c r="O18" s="71">
        <f t="shared" si="1"/>
        <v>217301158</v>
      </c>
      <c r="P18" s="71">
        <f t="shared" si="1"/>
        <v>260896098</v>
      </c>
      <c r="Q18" s="71">
        <f t="shared" si="1"/>
        <v>732368928</v>
      </c>
      <c r="R18" s="71">
        <f t="shared" si="1"/>
        <v>109671156</v>
      </c>
      <c r="S18" s="71">
        <f t="shared" si="1"/>
        <v>112633355</v>
      </c>
      <c r="T18" s="71">
        <f t="shared" si="1"/>
        <v>0</v>
      </c>
      <c r="U18" s="71">
        <f t="shared" si="1"/>
        <v>222304511</v>
      </c>
      <c r="V18" s="71">
        <f t="shared" si="1"/>
        <v>2520314978</v>
      </c>
      <c r="W18" s="71">
        <f t="shared" si="1"/>
        <v>3123697456</v>
      </c>
      <c r="X18" s="71">
        <f t="shared" si="1"/>
        <v>-603382478</v>
      </c>
      <c r="Y18" s="66">
        <f>+IF(W18&lt;&gt;0,(X18/W18)*100,0)</f>
        <v>-19.316290597894575</v>
      </c>
      <c r="Z18" s="72">
        <f t="shared" si="1"/>
        <v>3123697456</v>
      </c>
    </row>
    <row r="19" spans="1:26" ht="12.75">
      <c r="A19" s="68" t="s">
        <v>42</v>
      </c>
      <c r="B19" s="73">
        <f>+B10-B18</f>
        <v>-574947585</v>
      </c>
      <c r="C19" s="73">
        <f>+C10-C18</f>
        <v>0</v>
      </c>
      <c r="D19" s="74">
        <f aca="true" t="shared" si="2" ref="D19:Z19">+D10-D18</f>
        <v>-495030435</v>
      </c>
      <c r="E19" s="75">
        <f t="shared" si="2"/>
        <v>-148407244</v>
      </c>
      <c r="F19" s="75">
        <f t="shared" si="2"/>
        <v>91098095</v>
      </c>
      <c r="G19" s="75">
        <f t="shared" si="2"/>
        <v>172401775</v>
      </c>
      <c r="H19" s="75">
        <f t="shared" si="2"/>
        <v>46276579</v>
      </c>
      <c r="I19" s="75">
        <f t="shared" si="2"/>
        <v>309776449</v>
      </c>
      <c r="J19" s="75">
        <f t="shared" si="2"/>
        <v>53672892</v>
      </c>
      <c r="K19" s="75">
        <f t="shared" si="2"/>
        <v>242626643</v>
      </c>
      <c r="L19" s="75">
        <f t="shared" si="2"/>
        <v>-639956997</v>
      </c>
      <c r="M19" s="75">
        <f t="shared" si="2"/>
        <v>-343657462</v>
      </c>
      <c r="N19" s="75">
        <f t="shared" si="2"/>
        <v>23994547</v>
      </c>
      <c r="O19" s="75">
        <f t="shared" si="2"/>
        <v>-18505364</v>
      </c>
      <c r="P19" s="75">
        <f t="shared" si="2"/>
        <v>-74992143</v>
      </c>
      <c r="Q19" s="75">
        <f t="shared" si="2"/>
        <v>-69502960</v>
      </c>
      <c r="R19" s="75">
        <f t="shared" si="2"/>
        <v>68559100</v>
      </c>
      <c r="S19" s="75">
        <f t="shared" si="2"/>
        <v>85875618</v>
      </c>
      <c r="T19" s="75">
        <f t="shared" si="2"/>
        <v>0</v>
      </c>
      <c r="U19" s="75">
        <f t="shared" si="2"/>
        <v>154434718</v>
      </c>
      <c r="V19" s="75">
        <f t="shared" si="2"/>
        <v>51050745</v>
      </c>
      <c r="W19" s="75">
        <f>IF(E10=E18,0,W10-W18)</f>
        <v>-148407244</v>
      </c>
      <c r="X19" s="75">
        <f t="shared" si="2"/>
        <v>199457989</v>
      </c>
      <c r="Y19" s="76">
        <f>+IF(W19&lt;&gt;0,(X19/W19)*100,0)</f>
        <v>-134.3990924054893</v>
      </c>
      <c r="Z19" s="77">
        <f t="shared" si="2"/>
        <v>-148407244</v>
      </c>
    </row>
    <row r="20" spans="1:26" ht="20.25">
      <c r="A20" s="78" t="s">
        <v>43</v>
      </c>
      <c r="B20" s="79">
        <v>166889942</v>
      </c>
      <c r="C20" s="79">
        <v>0</v>
      </c>
      <c r="D20" s="80">
        <v>147074550</v>
      </c>
      <c r="E20" s="81">
        <v>127874548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26802313</v>
      </c>
      <c r="L20" s="81">
        <v>3532206</v>
      </c>
      <c r="M20" s="81">
        <v>30334519</v>
      </c>
      <c r="N20" s="81">
        <v>15584982</v>
      </c>
      <c r="O20" s="81">
        <v>5136873</v>
      </c>
      <c r="P20" s="81">
        <v>18241963</v>
      </c>
      <c r="Q20" s="81">
        <v>38963818</v>
      </c>
      <c r="R20" s="81">
        <v>0</v>
      </c>
      <c r="S20" s="81">
        <v>0</v>
      </c>
      <c r="T20" s="81">
        <v>0</v>
      </c>
      <c r="U20" s="81">
        <v>0</v>
      </c>
      <c r="V20" s="81">
        <v>69298337</v>
      </c>
      <c r="W20" s="81">
        <v>127874548</v>
      </c>
      <c r="X20" s="81">
        <v>-58576211</v>
      </c>
      <c r="Y20" s="82">
        <v>-45.81</v>
      </c>
      <c r="Z20" s="83">
        <v>127874548</v>
      </c>
    </row>
    <row r="21" spans="1:26" ht="41.25">
      <c r="A21" s="84" t="s">
        <v>106</v>
      </c>
      <c r="B21" s="85">
        <v>101575858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107</v>
      </c>
      <c r="B22" s="91">
        <f>SUM(B19:B21)</f>
        <v>-306481785</v>
      </c>
      <c r="C22" s="91">
        <f>SUM(C19:C21)</f>
        <v>0</v>
      </c>
      <c r="D22" s="92">
        <f aca="true" t="shared" si="3" ref="D22:Z22">SUM(D19:D21)</f>
        <v>-347955885</v>
      </c>
      <c r="E22" s="93">
        <f t="shared" si="3"/>
        <v>-20532696</v>
      </c>
      <c r="F22" s="93">
        <f t="shared" si="3"/>
        <v>91098095</v>
      </c>
      <c r="G22" s="93">
        <f t="shared" si="3"/>
        <v>172401775</v>
      </c>
      <c r="H22" s="93">
        <f t="shared" si="3"/>
        <v>46276579</v>
      </c>
      <c r="I22" s="93">
        <f t="shared" si="3"/>
        <v>309776449</v>
      </c>
      <c r="J22" s="93">
        <f t="shared" si="3"/>
        <v>53672892</v>
      </c>
      <c r="K22" s="93">
        <f t="shared" si="3"/>
        <v>269428956</v>
      </c>
      <c r="L22" s="93">
        <f t="shared" si="3"/>
        <v>-636424791</v>
      </c>
      <c r="M22" s="93">
        <f t="shared" si="3"/>
        <v>-313322943</v>
      </c>
      <c r="N22" s="93">
        <f t="shared" si="3"/>
        <v>39579529</v>
      </c>
      <c r="O22" s="93">
        <f t="shared" si="3"/>
        <v>-13368491</v>
      </c>
      <c r="P22" s="93">
        <f t="shared" si="3"/>
        <v>-56750180</v>
      </c>
      <c r="Q22" s="93">
        <f t="shared" si="3"/>
        <v>-30539142</v>
      </c>
      <c r="R22" s="93">
        <f t="shared" si="3"/>
        <v>68559100</v>
      </c>
      <c r="S22" s="93">
        <f t="shared" si="3"/>
        <v>85875618</v>
      </c>
      <c r="T22" s="93">
        <f t="shared" si="3"/>
        <v>0</v>
      </c>
      <c r="U22" s="93">
        <f t="shared" si="3"/>
        <v>154434718</v>
      </c>
      <c r="V22" s="93">
        <f t="shared" si="3"/>
        <v>120349082</v>
      </c>
      <c r="W22" s="93">
        <f t="shared" si="3"/>
        <v>-20532696</v>
      </c>
      <c r="X22" s="93">
        <f t="shared" si="3"/>
        <v>140881778</v>
      </c>
      <c r="Y22" s="94">
        <f>+IF(W22&lt;&gt;0,(X22/W22)*100,0)</f>
        <v>-686.1338520767073</v>
      </c>
      <c r="Z22" s="95">
        <f t="shared" si="3"/>
        <v>-20532696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-306481785</v>
      </c>
      <c r="C24" s="73">
        <f>SUM(C22:C23)</f>
        <v>0</v>
      </c>
      <c r="D24" s="74">
        <f aca="true" t="shared" si="4" ref="D24:Z24">SUM(D22:D23)</f>
        <v>-347955885</v>
      </c>
      <c r="E24" s="75">
        <f t="shared" si="4"/>
        <v>-20532696</v>
      </c>
      <c r="F24" s="75">
        <f t="shared" si="4"/>
        <v>91098095</v>
      </c>
      <c r="G24" s="75">
        <f t="shared" si="4"/>
        <v>172401775</v>
      </c>
      <c r="H24" s="75">
        <f t="shared" si="4"/>
        <v>46276579</v>
      </c>
      <c r="I24" s="75">
        <f t="shared" si="4"/>
        <v>309776449</v>
      </c>
      <c r="J24" s="75">
        <f t="shared" si="4"/>
        <v>53672892</v>
      </c>
      <c r="K24" s="75">
        <f t="shared" si="4"/>
        <v>269428956</v>
      </c>
      <c r="L24" s="75">
        <f t="shared" si="4"/>
        <v>-636424791</v>
      </c>
      <c r="M24" s="75">
        <f t="shared" si="4"/>
        <v>-313322943</v>
      </c>
      <c r="N24" s="75">
        <f t="shared" si="4"/>
        <v>39579529</v>
      </c>
      <c r="O24" s="75">
        <f t="shared" si="4"/>
        <v>-13368491</v>
      </c>
      <c r="P24" s="75">
        <f t="shared" si="4"/>
        <v>-56750180</v>
      </c>
      <c r="Q24" s="75">
        <f t="shared" si="4"/>
        <v>-30539142</v>
      </c>
      <c r="R24" s="75">
        <f t="shared" si="4"/>
        <v>68559100</v>
      </c>
      <c r="S24" s="75">
        <f t="shared" si="4"/>
        <v>85875618</v>
      </c>
      <c r="T24" s="75">
        <f t="shared" si="4"/>
        <v>0</v>
      </c>
      <c r="U24" s="75">
        <f t="shared" si="4"/>
        <v>154434718</v>
      </c>
      <c r="V24" s="75">
        <f t="shared" si="4"/>
        <v>120349082</v>
      </c>
      <c r="W24" s="75">
        <f t="shared" si="4"/>
        <v>-20532696</v>
      </c>
      <c r="X24" s="75">
        <f t="shared" si="4"/>
        <v>140881778</v>
      </c>
      <c r="Y24" s="76">
        <f>+IF(W24&lt;&gt;0,(X24/W24)*100,0)</f>
        <v>-686.1338520767073</v>
      </c>
      <c r="Z24" s="77">
        <f t="shared" si="4"/>
        <v>-20532696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108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150857403</v>
      </c>
      <c r="C27" s="21">
        <v>0</v>
      </c>
      <c r="D27" s="103">
        <v>164114549</v>
      </c>
      <c r="E27" s="104">
        <v>170174549</v>
      </c>
      <c r="F27" s="104">
        <v>0</v>
      </c>
      <c r="G27" s="104">
        <v>2225451</v>
      </c>
      <c r="H27" s="104">
        <v>10463795</v>
      </c>
      <c r="I27" s="104">
        <v>12689246</v>
      </c>
      <c r="J27" s="104">
        <v>13272177</v>
      </c>
      <c r="K27" s="104">
        <v>470030</v>
      </c>
      <c r="L27" s="104">
        <v>25148819</v>
      </c>
      <c r="M27" s="104">
        <v>38891026</v>
      </c>
      <c r="N27" s="104">
        <v>2895134</v>
      </c>
      <c r="O27" s="104">
        <v>6127190</v>
      </c>
      <c r="P27" s="104">
        <v>13773737</v>
      </c>
      <c r="Q27" s="104">
        <v>22796061</v>
      </c>
      <c r="R27" s="104">
        <v>0</v>
      </c>
      <c r="S27" s="104">
        <v>1690666</v>
      </c>
      <c r="T27" s="104">
        <v>0</v>
      </c>
      <c r="U27" s="104">
        <v>1690666</v>
      </c>
      <c r="V27" s="104">
        <v>76066999</v>
      </c>
      <c r="W27" s="104">
        <v>170174549</v>
      </c>
      <c r="X27" s="104">
        <v>-94107550</v>
      </c>
      <c r="Y27" s="105">
        <v>-55.3</v>
      </c>
      <c r="Z27" s="106">
        <v>170174549</v>
      </c>
    </row>
    <row r="28" spans="1:26" ht="12.75">
      <c r="A28" s="107" t="s">
        <v>47</v>
      </c>
      <c r="B28" s="18">
        <v>149642699</v>
      </c>
      <c r="C28" s="18">
        <v>0</v>
      </c>
      <c r="D28" s="58">
        <v>143114549</v>
      </c>
      <c r="E28" s="59">
        <v>159174549</v>
      </c>
      <c r="F28" s="59">
        <v>0</v>
      </c>
      <c r="G28" s="59">
        <v>2225451</v>
      </c>
      <c r="H28" s="59">
        <v>10442836</v>
      </c>
      <c r="I28" s="59">
        <v>12668287</v>
      </c>
      <c r="J28" s="59">
        <v>13252677</v>
      </c>
      <c r="K28" s="59">
        <v>456877</v>
      </c>
      <c r="L28" s="59">
        <v>25144524</v>
      </c>
      <c r="M28" s="59">
        <v>38854078</v>
      </c>
      <c r="N28" s="59">
        <v>2838714</v>
      </c>
      <c r="O28" s="59">
        <v>5905385</v>
      </c>
      <c r="P28" s="59">
        <v>10223631</v>
      </c>
      <c r="Q28" s="59">
        <v>18967730</v>
      </c>
      <c r="R28" s="59">
        <v>0</v>
      </c>
      <c r="S28" s="59">
        <v>1532098</v>
      </c>
      <c r="T28" s="59">
        <v>0</v>
      </c>
      <c r="U28" s="59">
        <v>1532098</v>
      </c>
      <c r="V28" s="59">
        <v>72022193</v>
      </c>
      <c r="W28" s="59">
        <v>159174549</v>
      </c>
      <c r="X28" s="59">
        <v>-87152356</v>
      </c>
      <c r="Y28" s="60">
        <v>-54.75</v>
      </c>
      <c r="Z28" s="61">
        <v>159174549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1214704</v>
      </c>
      <c r="C31" s="18">
        <v>0</v>
      </c>
      <c r="D31" s="58">
        <v>21000000</v>
      </c>
      <c r="E31" s="59">
        <v>11000000</v>
      </c>
      <c r="F31" s="59">
        <v>0</v>
      </c>
      <c r="G31" s="59">
        <v>0</v>
      </c>
      <c r="H31" s="59">
        <v>20959</v>
      </c>
      <c r="I31" s="59">
        <v>20959</v>
      </c>
      <c r="J31" s="59">
        <v>19500</v>
      </c>
      <c r="K31" s="59">
        <v>13153</v>
      </c>
      <c r="L31" s="59">
        <v>4295</v>
      </c>
      <c r="M31" s="59">
        <v>36948</v>
      </c>
      <c r="N31" s="59">
        <v>56420</v>
      </c>
      <c r="O31" s="59">
        <v>221805</v>
      </c>
      <c r="P31" s="59">
        <v>3550106</v>
      </c>
      <c r="Q31" s="59">
        <v>3828331</v>
      </c>
      <c r="R31" s="59">
        <v>0</v>
      </c>
      <c r="S31" s="59">
        <v>158568</v>
      </c>
      <c r="T31" s="59">
        <v>0</v>
      </c>
      <c r="U31" s="59">
        <v>158568</v>
      </c>
      <c r="V31" s="59">
        <v>4044806</v>
      </c>
      <c r="W31" s="59">
        <v>11000000</v>
      </c>
      <c r="X31" s="59">
        <v>-6955194</v>
      </c>
      <c r="Y31" s="60">
        <v>-63.23</v>
      </c>
      <c r="Z31" s="61">
        <v>11000000</v>
      </c>
    </row>
    <row r="32" spans="1:26" ht="12.75">
      <c r="A32" s="68" t="s">
        <v>50</v>
      </c>
      <c r="B32" s="21">
        <f>SUM(B28:B31)</f>
        <v>150857403</v>
      </c>
      <c r="C32" s="21">
        <f>SUM(C28:C31)</f>
        <v>0</v>
      </c>
      <c r="D32" s="103">
        <f aca="true" t="shared" si="5" ref="D32:Z32">SUM(D28:D31)</f>
        <v>164114549</v>
      </c>
      <c r="E32" s="104">
        <f t="shared" si="5"/>
        <v>170174549</v>
      </c>
      <c r="F32" s="104">
        <f t="shared" si="5"/>
        <v>0</v>
      </c>
      <c r="G32" s="104">
        <f t="shared" si="5"/>
        <v>2225451</v>
      </c>
      <c r="H32" s="104">
        <f t="shared" si="5"/>
        <v>10463795</v>
      </c>
      <c r="I32" s="104">
        <f t="shared" si="5"/>
        <v>12689246</v>
      </c>
      <c r="J32" s="104">
        <f t="shared" si="5"/>
        <v>13272177</v>
      </c>
      <c r="K32" s="104">
        <f t="shared" si="5"/>
        <v>470030</v>
      </c>
      <c r="L32" s="104">
        <f t="shared" si="5"/>
        <v>25148819</v>
      </c>
      <c r="M32" s="104">
        <f t="shared" si="5"/>
        <v>38891026</v>
      </c>
      <c r="N32" s="104">
        <f t="shared" si="5"/>
        <v>2895134</v>
      </c>
      <c r="O32" s="104">
        <f t="shared" si="5"/>
        <v>6127190</v>
      </c>
      <c r="P32" s="104">
        <f t="shared" si="5"/>
        <v>13773737</v>
      </c>
      <c r="Q32" s="104">
        <f t="shared" si="5"/>
        <v>22796061</v>
      </c>
      <c r="R32" s="104">
        <f t="shared" si="5"/>
        <v>0</v>
      </c>
      <c r="S32" s="104">
        <f t="shared" si="5"/>
        <v>1690666</v>
      </c>
      <c r="T32" s="104">
        <f t="shared" si="5"/>
        <v>0</v>
      </c>
      <c r="U32" s="104">
        <f t="shared" si="5"/>
        <v>1690666</v>
      </c>
      <c r="V32" s="104">
        <f t="shared" si="5"/>
        <v>76066999</v>
      </c>
      <c r="W32" s="104">
        <f t="shared" si="5"/>
        <v>170174549</v>
      </c>
      <c r="X32" s="104">
        <f t="shared" si="5"/>
        <v>-94107550</v>
      </c>
      <c r="Y32" s="105">
        <f>+IF(W32&lt;&gt;0,(X32/W32)*100,0)</f>
        <v>-55.30060197192002</v>
      </c>
      <c r="Z32" s="106">
        <f t="shared" si="5"/>
        <v>170174549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838993727</v>
      </c>
      <c r="C35" s="18">
        <v>0</v>
      </c>
      <c r="D35" s="58">
        <v>727446550</v>
      </c>
      <c r="E35" s="59">
        <v>824851411</v>
      </c>
      <c r="F35" s="59">
        <v>1445372754</v>
      </c>
      <c r="G35" s="59">
        <v>55409944</v>
      </c>
      <c r="H35" s="59">
        <v>66562711</v>
      </c>
      <c r="I35" s="59">
        <v>1567345409</v>
      </c>
      <c r="J35" s="59">
        <v>69388366</v>
      </c>
      <c r="K35" s="59">
        <v>443508688</v>
      </c>
      <c r="L35" s="59">
        <v>-381408188</v>
      </c>
      <c r="M35" s="59">
        <v>131488866</v>
      </c>
      <c r="N35" s="59">
        <v>-529044074</v>
      </c>
      <c r="O35" s="59">
        <v>220245590</v>
      </c>
      <c r="P35" s="59">
        <v>142020409</v>
      </c>
      <c r="Q35" s="59">
        <v>-166778075</v>
      </c>
      <c r="R35" s="59">
        <v>151945667</v>
      </c>
      <c r="S35" s="59">
        <v>51445209</v>
      </c>
      <c r="T35" s="59">
        <v>0</v>
      </c>
      <c r="U35" s="59">
        <v>203390876</v>
      </c>
      <c r="V35" s="59">
        <v>1735447076</v>
      </c>
      <c r="W35" s="59">
        <v>824851411</v>
      </c>
      <c r="X35" s="59">
        <v>910595665</v>
      </c>
      <c r="Y35" s="60">
        <v>110.4</v>
      </c>
      <c r="Z35" s="61">
        <v>824851411</v>
      </c>
    </row>
    <row r="36" spans="1:26" ht="12.75">
      <c r="A36" s="57" t="s">
        <v>53</v>
      </c>
      <c r="B36" s="18">
        <v>5248123820</v>
      </c>
      <c r="C36" s="18">
        <v>0</v>
      </c>
      <c r="D36" s="58">
        <v>4950746549</v>
      </c>
      <c r="E36" s="59">
        <v>4956806549</v>
      </c>
      <c r="F36" s="59">
        <v>5190479798</v>
      </c>
      <c r="G36" s="59">
        <v>59869469</v>
      </c>
      <c r="H36" s="59">
        <v>10463796</v>
      </c>
      <c r="I36" s="59">
        <v>5260813063</v>
      </c>
      <c r="J36" s="59">
        <v>13272177</v>
      </c>
      <c r="K36" s="59">
        <v>470030</v>
      </c>
      <c r="L36" s="59">
        <v>-176259287</v>
      </c>
      <c r="M36" s="59">
        <v>-162517080</v>
      </c>
      <c r="N36" s="59">
        <v>2895134</v>
      </c>
      <c r="O36" s="59">
        <v>-27440826</v>
      </c>
      <c r="P36" s="59">
        <v>-19794279</v>
      </c>
      <c r="Q36" s="59">
        <v>-44339971</v>
      </c>
      <c r="R36" s="59">
        <v>0</v>
      </c>
      <c r="S36" s="59">
        <v>1690666</v>
      </c>
      <c r="T36" s="59">
        <v>0</v>
      </c>
      <c r="U36" s="59">
        <v>1690666</v>
      </c>
      <c r="V36" s="59">
        <v>5055646678</v>
      </c>
      <c r="W36" s="59">
        <v>4956806549</v>
      </c>
      <c r="X36" s="59">
        <v>98840129</v>
      </c>
      <c r="Y36" s="60">
        <v>1.99</v>
      </c>
      <c r="Z36" s="61">
        <v>4956806549</v>
      </c>
    </row>
    <row r="37" spans="1:26" ht="12.75">
      <c r="A37" s="57" t="s">
        <v>54</v>
      </c>
      <c r="B37" s="18">
        <v>1716961779</v>
      </c>
      <c r="C37" s="18">
        <v>0</v>
      </c>
      <c r="D37" s="58">
        <v>1739305542</v>
      </c>
      <c r="E37" s="59">
        <v>1515347214</v>
      </c>
      <c r="F37" s="59">
        <v>1299819099</v>
      </c>
      <c r="G37" s="59">
        <v>843829548</v>
      </c>
      <c r="H37" s="59">
        <v>6794352</v>
      </c>
      <c r="I37" s="59">
        <v>2150442999</v>
      </c>
      <c r="J37" s="59">
        <v>29198362</v>
      </c>
      <c r="K37" s="59">
        <v>174761950</v>
      </c>
      <c r="L37" s="59">
        <v>78966670</v>
      </c>
      <c r="M37" s="59">
        <v>282926982</v>
      </c>
      <c r="N37" s="59">
        <v>-565517990</v>
      </c>
      <c r="O37" s="59">
        <v>213479410</v>
      </c>
      <c r="P37" s="59">
        <v>179479446</v>
      </c>
      <c r="Q37" s="59">
        <v>-172559134</v>
      </c>
      <c r="R37" s="59">
        <v>84521998</v>
      </c>
      <c r="S37" s="59">
        <v>-32521465</v>
      </c>
      <c r="T37" s="59">
        <v>0</v>
      </c>
      <c r="U37" s="59">
        <v>52000533</v>
      </c>
      <c r="V37" s="59">
        <v>2312811380</v>
      </c>
      <c r="W37" s="59">
        <v>1515347214</v>
      </c>
      <c r="X37" s="59">
        <v>797464166</v>
      </c>
      <c r="Y37" s="60">
        <v>52.63</v>
      </c>
      <c r="Z37" s="61">
        <v>1515347214</v>
      </c>
    </row>
    <row r="38" spans="1:26" ht="12.75">
      <c r="A38" s="57" t="s">
        <v>55</v>
      </c>
      <c r="B38" s="18">
        <v>103427942</v>
      </c>
      <c r="C38" s="18">
        <v>0</v>
      </c>
      <c r="D38" s="58">
        <v>50000000</v>
      </c>
      <c r="E38" s="59">
        <v>50000000</v>
      </c>
      <c r="F38" s="59">
        <v>23424242</v>
      </c>
      <c r="G38" s="59">
        <v>-201186</v>
      </c>
      <c r="H38" s="59">
        <v>77981757</v>
      </c>
      <c r="I38" s="59">
        <v>101204813</v>
      </c>
      <c r="J38" s="59">
        <v>-204864</v>
      </c>
      <c r="K38" s="59">
        <v>-212659</v>
      </c>
      <c r="L38" s="59">
        <v>-208382</v>
      </c>
      <c r="M38" s="59">
        <v>-625905</v>
      </c>
      <c r="N38" s="59">
        <v>-210477</v>
      </c>
      <c r="O38" s="59">
        <v>-7306166</v>
      </c>
      <c r="P38" s="59">
        <v>-503134</v>
      </c>
      <c r="Q38" s="59">
        <v>-8019777</v>
      </c>
      <c r="R38" s="59">
        <v>-1135443</v>
      </c>
      <c r="S38" s="59">
        <v>-218284</v>
      </c>
      <c r="T38" s="59">
        <v>0</v>
      </c>
      <c r="U38" s="59">
        <v>-1353727</v>
      </c>
      <c r="V38" s="59">
        <v>91205404</v>
      </c>
      <c r="W38" s="59">
        <v>50000000</v>
      </c>
      <c r="X38" s="59">
        <v>41205404</v>
      </c>
      <c r="Y38" s="60">
        <v>82.41</v>
      </c>
      <c r="Z38" s="61">
        <v>50000000</v>
      </c>
    </row>
    <row r="39" spans="1:26" ht="12.75">
      <c r="A39" s="57" t="s">
        <v>56</v>
      </c>
      <c r="B39" s="18">
        <v>5157259450</v>
      </c>
      <c r="C39" s="18">
        <v>0</v>
      </c>
      <c r="D39" s="58">
        <v>3888887557</v>
      </c>
      <c r="E39" s="59">
        <v>3888887557</v>
      </c>
      <c r="F39" s="59">
        <v>5312609214</v>
      </c>
      <c r="G39" s="59">
        <v>-728348951</v>
      </c>
      <c r="H39" s="59">
        <v>-7749611</v>
      </c>
      <c r="I39" s="59">
        <v>4576510652</v>
      </c>
      <c r="J39" s="59">
        <v>-5338</v>
      </c>
      <c r="K39" s="59">
        <v>269429432</v>
      </c>
      <c r="L39" s="59">
        <v>-636425758</v>
      </c>
      <c r="M39" s="59">
        <v>-367001664</v>
      </c>
      <c r="N39" s="59">
        <v>39579524</v>
      </c>
      <c r="O39" s="59">
        <v>-13368480</v>
      </c>
      <c r="P39" s="59">
        <v>-56750183</v>
      </c>
      <c r="Q39" s="59">
        <v>-30539139</v>
      </c>
      <c r="R39" s="59">
        <v>0</v>
      </c>
      <c r="S39" s="59">
        <v>0</v>
      </c>
      <c r="T39" s="59">
        <v>0</v>
      </c>
      <c r="U39" s="59">
        <v>0</v>
      </c>
      <c r="V39" s="59">
        <v>4178969849</v>
      </c>
      <c r="W39" s="59">
        <v>3888887557</v>
      </c>
      <c r="X39" s="59">
        <v>290082292</v>
      </c>
      <c r="Y39" s="60">
        <v>7.46</v>
      </c>
      <c r="Z39" s="61">
        <v>3888887557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2410934884</v>
      </c>
      <c r="C42" s="18">
        <v>0</v>
      </c>
      <c r="D42" s="58">
        <v>-2253066444</v>
      </c>
      <c r="E42" s="59">
        <v>-1951822100</v>
      </c>
      <c r="F42" s="59">
        <v>-14080242</v>
      </c>
      <c r="G42" s="59">
        <v>217691537</v>
      </c>
      <c r="H42" s="59">
        <v>8738405</v>
      </c>
      <c r="I42" s="59">
        <v>212349700</v>
      </c>
      <c r="J42" s="59">
        <v>28540342</v>
      </c>
      <c r="K42" s="59">
        <v>663816545</v>
      </c>
      <c r="L42" s="59">
        <v>161044247</v>
      </c>
      <c r="M42" s="59">
        <v>853401134</v>
      </c>
      <c r="N42" s="59">
        <v>256035626</v>
      </c>
      <c r="O42" s="59">
        <v>292636573</v>
      </c>
      <c r="P42" s="59">
        <v>82536045</v>
      </c>
      <c r="Q42" s="59">
        <v>631208244</v>
      </c>
      <c r="R42" s="59">
        <v>-6143413</v>
      </c>
      <c r="S42" s="59">
        <v>-61288436</v>
      </c>
      <c r="T42" s="59">
        <v>0</v>
      </c>
      <c r="U42" s="59">
        <v>-67431849</v>
      </c>
      <c r="V42" s="59">
        <v>1629527229</v>
      </c>
      <c r="W42" s="59">
        <v>-1951822100</v>
      </c>
      <c r="X42" s="59">
        <v>3581349329</v>
      </c>
      <c r="Y42" s="60">
        <v>-183.49</v>
      </c>
      <c r="Z42" s="61">
        <v>-1951822100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65817010</v>
      </c>
      <c r="C44" s="18">
        <v>0</v>
      </c>
      <c r="D44" s="58">
        <v>-31817010</v>
      </c>
      <c r="E44" s="59">
        <v>0</v>
      </c>
      <c r="F44" s="59">
        <v>55205251</v>
      </c>
      <c r="G44" s="59">
        <v>-57793247</v>
      </c>
      <c r="H44" s="59">
        <v>7964674</v>
      </c>
      <c r="I44" s="59">
        <v>5376678</v>
      </c>
      <c r="J44" s="59">
        <v>-8025167</v>
      </c>
      <c r="K44" s="59">
        <v>-64341</v>
      </c>
      <c r="L44" s="59">
        <v>74814</v>
      </c>
      <c r="M44" s="59">
        <v>-8014694</v>
      </c>
      <c r="N44" s="59">
        <v>249907</v>
      </c>
      <c r="O44" s="59">
        <v>-254923</v>
      </c>
      <c r="P44" s="59">
        <v>-48373</v>
      </c>
      <c r="Q44" s="59">
        <v>-53389</v>
      </c>
      <c r="R44" s="59">
        <v>-141921</v>
      </c>
      <c r="S44" s="59">
        <v>4251</v>
      </c>
      <c r="T44" s="59">
        <v>-4251</v>
      </c>
      <c r="U44" s="59">
        <v>-141921</v>
      </c>
      <c r="V44" s="59">
        <v>-2833326</v>
      </c>
      <c r="W44" s="59">
        <v>-31817010</v>
      </c>
      <c r="X44" s="59">
        <v>28983684</v>
      </c>
      <c r="Y44" s="60">
        <v>-91.09</v>
      </c>
      <c r="Z44" s="61">
        <v>0</v>
      </c>
    </row>
    <row r="45" spans="1:26" ht="12.75">
      <c r="A45" s="68" t="s">
        <v>61</v>
      </c>
      <c r="B45" s="21">
        <v>2000743157</v>
      </c>
      <c r="C45" s="21">
        <v>0</v>
      </c>
      <c r="D45" s="103">
        <v>-2174883454</v>
      </c>
      <c r="E45" s="104">
        <v>-1841822100</v>
      </c>
      <c r="F45" s="104">
        <v>-168690447</v>
      </c>
      <c r="G45" s="104">
        <f>+F45+G42+G43+G44+G83</f>
        <v>148632900</v>
      </c>
      <c r="H45" s="104">
        <f>+G45+H42+H43+H44+H83</f>
        <v>165305979</v>
      </c>
      <c r="I45" s="104">
        <f>+H45</f>
        <v>165305979</v>
      </c>
      <c r="J45" s="104">
        <f>+H45+J42+J43+J44+J83</f>
        <v>185821154</v>
      </c>
      <c r="K45" s="104">
        <f>+J45+K42+K43+K44+K83</f>
        <v>849573358</v>
      </c>
      <c r="L45" s="104">
        <f>+K45+L42+L43+L44+L83</f>
        <v>1010692419</v>
      </c>
      <c r="M45" s="104">
        <f>+L45</f>
        <v>1010692419</v>
      </c>
      <c r="N45" s="104">
        <f>+L45+N42+N43+N44+N83</f>
        <v>1266977952</v>
      </c>
      <c r="O45" s="104">
        <f>+N45+O42+O43+O44+O83</f>
        <v>1559359602</v>
      </c>
      <c r="P45" s="104">
        <f>+O45+P42+P43+P44+P83</f>
        <v>1641847274</v>
      </c>
      <c r="Q45" s="104">
        <f>+P45</f>
        <v>1641847274</v>
      </c>
      <c r="R45" s="104">
        <f>+P45+R42+R43+R44+R83</f>
        <v>1635561940</v>
      </c>
      <c r="S45" s="104">
        <f>+R45+S42+S43+S44+S83</f>
        <v>1574277755</v>
      </c>
      <c r="T45" s="104">
        <f>+S45+T42+T43+T44+T83</f>
        <v>1574273504</v>
      </c>
      <c r="U45" s="104">
        <f>+T45</f>
        <v>1574273504</v>
      </c>
      <c r="V45" s="104">
        <f>+U45</f>
        <v>1574273504</v>
      </c>
      <c r="W45" s="104">
        <f>+W83+W42+W43+W44</f>
        <v>-1974472444</v>
      </c>
      <c r="X45" s="104">
        <f>+V45-W45</f>
        <v>3548745948</v>
      </c>
      <c r="Y45" s="105">
        <f>+IF(W45&lt;&gt;0,+(X45/W45)*100,0)</f>
        <v>-179.7313484310141</v>
      </c>
      <c r="Z45" s="106">
        <v>-1841822100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109</v>
      </c>
      <c r="B47" s="119" t="s">
        <v>95</v>
      </c>
      <c r="C47" s="119"/>
      <c r="D47" s="120" t="s">
        <v>96</v>
      </c>
      <c r="E47" s="121" t="s">
        <v>97</v>
      </c>
      <c r="F47" s="122"/>
      <c r="G47" s="122"/>
      <c r="H47" s="122"/>
      <c r="I47" s="123" t="s">
        <v>98</v>
      </c>
      <c r="J47" s="122"/>
      <c r="K47" s="122"/>
      <c r="L47" s="122"/>
      <c r="M47" s="123" t="s">
        <v>99</v>
      </c>
      <c r="N47" s="124"/>
      <c r="O47" s="124"/>
      <c r="P47" s="124"/>
      <c r="Q47" s="123" t="s">
        <v>100</v>
      </c>
      <c r="R47" s="124"/>
      <c r="S47" s="124"/>
      <c r="T47" s="124"/>
      <c r="U47" s="123" t="s">
        <v>101</v>
      </c>
      <c r="V47" s="123" t="s">
        <v>102</v>
      </c>
      <c r="W47" s="123" t="s">
        <v>103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110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1398.4092376730728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206.83551337788674</v>
      </c>
      <c r="G59" s="10">
        <f t="shared" si="7"/>
        <v>1804.8807971598628</v>
      </c>
      <c r="H59" s="10">
        <f t="shared" si="7"/>
        <v>665.7560653396041</v>
      </c>
      <c r="I59" s="10">
        <f t="shared" si="7"/>
        <v>610.3574353789928</v>
      </c>
      <c r="J59" s="10">
        <f t="shared" si="7"/>
        <v>597.451902125847</v>
      </c>
      <c r="K59" s="10">
        <f t="shared" si="7"/>
        <v>3250.8577644314473</v>
      </c>
      <c r="L59" s="10">
        <f t="shared" si="7"/>
        <v>1618.4698717651436</v>
      </c>
      <c r="M59" s="10">
        <f t="shared" si="7"/>
        <v>1759.754166842428</v>
      </c>
      <c r="N59" s="10">
        <f t="shared" si="7"/>
        <v>1380.3807895452073</v>
      </c>
      <c r="O59" s="10">
        <f t="shared" si="7"/>
        <v>1753.4635593986955</v>
      </c>
      <c r="P59" s="10">
        <f t="shared" si="7"/>
        <v>1090.8686692289486</v>
      </c>
      <c r="Q59" s="10">
        <f t="shared" si="7"/>
        <v>1404.6198987219175</v>
      </c>
      <c r="R59" s="10">
        <f t="shared" si="7"/>
        <v>413.23291929110616</v>
      </c>
      <c r="S59" s="10">
        <f t="shared" si="7"/>
        <v>197.91483368999084</v>
      </c>
      <c r="T59" s="10">
        <f t="shared" si="7"/>
        <v>0</v>
      </c>
      <c r="U59" s="10">
        <f t="shared" si="7"/>
        <v>305.5992041319147</v>
      </c>
      <c r="V59" s="10">
        <f t="shared" si="7"/>
        <v>1057.1570587621245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325127765</v>
      </c>
      <c r="C68" s="18">
        <v>0</v>
      </c>
      <c r="D68" s="19">
        <v>400836191</v>
      </c>
      <c r="E68" s="20">
        <v>353033972</v>
      </c>
      <c r="F68" s="20">
        <v>59918806</v>
      </c>
      <c r="G68" s="20">
        <v>19302728</v>
      </c>
      <c r="H68" s="20">
        <v>20235017</v>
      </c>
      <c r="I68" s="20">
        <v>99456551</v>
      </c>
      <c r="J68" s="20">
        <v>29494079</v>
      </c>
      <c r="K68" s="20">
        <v>25370602</v>
      </c>
      <c r="L68" s="20">
        <v>25120705</v>
      </c>
      <c r="M68" s="20">
        <v>79985386</v>
      </c>
      <c r="N68" s="20">
        <v>25251271</v>
      </c>
      <c r="O68" s="20">
        <v>24242561</v>
      </c>
      <c r="P68" s="20">
        <v>25003234</v>
      </c>
      <c r="Q68" s="20">
        <v>74497066</v>
      </c>
      <c r="R68" s="20">
        <v>25050746</v>
      </c>
      <c r="S68" s="20">
        <v>25038962</v>
      </c>
      <c r="T68" s="20">
        <v>0</v>
      </c>
      <c r="U68" s="20">
        <v>50089708</v>
      </c>
      <c r="V68" s="20">
        <v>304028711</v>
      </c>
      <c r="W68" s="20">
        <v>353033972</v>
      </c>
      <c r="X68" s="20">
        <v>0</v>
      </c>
      <c r="Y68" s="19">
        <v>0</v>
      </c>
      <c r="Z68" s="22">
        <v>353033972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767364258</v>
      </c>
      <c r="C70" s="18">
        <v>0</v>
      </c>
      <c r="D70" s="19">
        <v>893580402</v>
      </c>
      <c r="E70" s="20">
        <v>875281374</v>
      </c>
      <c r="F70" s="20">
        <v>71084816</v>
      </c>
      <c r="G70" s="20">
        <v>74939281</v>
      </c>
      <c r="H70" s="20">
        <v>68315298</v>
      </c>
      <c r="I70" s="20">
        <v>214339395</v>
      </c>
      <c r="J70" s="20">
        <v>72403967</v>
      </c>
      <c r="K70" s="20">
        <v>85534614</v>
      </c>
      <c r="L70" s="20">
        <v>49195730</v>
      </c>
      <c r="M70" s="20">
        <v>207134311</v>
      </c>
      <c r="N70" s="20">
        <v>63829529</v>
      </c>
      <c r="O70" s="20">
        <v>66999284</v>
      </c>
      <c r="P70" s="20">
        <v>59946639</v>
      </c>
      <c r="Q70" s="20">
        <v>190775452</v>
      </c>
      <c r="R70" s="20">
        <v>55810920</v>
      </c>
      <c r="S70" s="20">
        <v>61739177</v>
      </c>
      <c r="T70" s="20">
        <v>0</v>
      </c>
      <c r="U70" s="20">
        <v>117550097</v>
      </c>
      <c r="V70" s="20">
        <v>729799255</v>
      </c>
      <c r="W70" s="20">
        <v>875281374</v>
      </c>
      <c r="X70" s="20">
        <v>0</v>
      </c>
      <c r="Y70" s="19">
        <v>0</v>
      </c>
      <c r="Z70" s="22">
        <v>875281374</v>
      </c>
    </row>
    <row r="71" spans="1:26" ht="12.75" hidden="1">
      <c r="A71" s="38" t="s">
        <v>67</v>
      </c>
      <c r="B71" s="18">
        <v>573390872</v>
      </c>
      <c r="C71" s="18">
        <v>0</v>
      </c>
      <c r="D71" s="19">
        <v>600321271</v>
      </c>
      <c r="E71" s="20">
        <v>616887199</v>
      </c>
      <c r="F71" s="20">
        <v>48055414</v>
      </c>
      <c r="G71" s="20">
        <v>43246289</v>
      </c>
      <c r="H71" s="20">
        <v>57404805</v>
      </c>
      <c r="I71" s="20">
        <v>148706508</v>
      </c>
      <c r="J71" s="20">
        <v>45700347</v>
      </c>
      <c r="K71" s="20">
        <v>55743370</v>
      </c>
      <c r="L71" s="20">
        <v>64100148</v>
      </c>
      <c r="M71" s="20">
        <v>165543865</v>
      </c>
      <c r="N71" s="20">
        <v>48202159</v>
      </c>
      <c r="O71" s="20">
        <v>55411028</v>
      </c>
      <c r="P71" s="20">
        <v>46441177</v>
      </c>
      <c r="Q71" s="20">
        <v>150054364</v>
      </c>
      <c r="R71" s="20">
        <v>45473946</v>
      </c>
      <c r="S71" s="20">
        <v>58626368</v>
      </c>
      <c r="T71" s="20">
        <v>0</v>
      </c>
      <c r="U71" s="20">
        <v>104100314</v>
      </c>
      <c r="V71" s="20">
        <v>568405051</v>
      </c>
      <c r="W71" s="20">
        <v>616887199</v>
      </c>
      <c r="X71" s="20">
        <v>0</v>
      </c>
      <c r="Y71" s="19">
        <v>0</v>
      </c>
      <c r="Z71" s="22">
        <v>616887199</v>
      </c>
    </row>
    <row r="72" spans="1:26" ht="12.75" hidden="1">
      <c r="A72" s="38" t="s">
        <v>68</v>
      </c>
      <c r="B72" s="18">
        <v>112075431</v>
      </c>
      <c r="C72" s="18">
        <v>0</v>
      </c>
      <c r="D72" s="19">
        <v>115825294</v>
      </c>
      <c r="E72" s="20">
        <v>122299172</v>
      </c>
      <c r="F72" s="20">
        <v>9609914</v>
      </c>
      <c r="G72" s="20">
        <v>9557414</v>
      </c>
      <c r="H72" s="20">
        <v>6268108</v>
      </c>
      <c r="I72" s="20">
        <v>25435436</v>
      </c>
      <c r="J72" s="20">
        <v>12645657</v>
      </c>
      <c r="K72" s="20">
        <v>9547990</v>
      </c>
      <c r="L72" s="20">
        <v>9410340</v>
      </c>
      <c r="M72" s="20">
        <v>31603987</v>
      </c>
      <c r="N72" s="20">
        <v>9361636</v>
      </c>
      <c r="O72" s="20">
        <v>8679737</v>
      </c>
      <c r="P72" s="20">
        <v>9452740</v>
      </c>
      <c r="Q72" s="20">
        <v>27494113</v>
      </c>
      <c r="R72" s="20">
        <v>9134024</v>
      </c>
      <c r="S72" s="20">
        <v>9521040</v>
      </c>
      <c r="T72" s="20">
        <v>0</v>
      </c>
      <c r="U72" s="20">
        <v>18655064</v>
      </c>
      <c r="V72" s="20">
        <v>103188600</v>
      </c>
      <c r="W72" s="20">
        <v>122299172</v>
      </c>
      <c r="X72" s="20">
        <v>0</v>
      </c>
      <c r="Y72" s="19">
        <v>0</v>
      </c>
      <c r="Z72" s="22">
        <v>122299172</v>
      </c>
    </row>
    <row r="73" spans="1:26" ht="12.75" hidden="1">
      <c r="A73" s="38" t="s">
        <v>69</v>
      </c>
      <c r="B73" s="18">
        <v>141329010</v>
      </c>
      <c r="C73" s="18">
        <v>0</v>
      </c>
      <c r="D73" s="19">
        <v>166772368</v>
      </c>
      <c r="E73" s="20">
        <v>166772368</v>
      </c>
      <c r="F73" s="20">
        <v>11912028</v>
      </c>
      <c r="G73" s="20">
        <v>11915657</v>
      </c>
      <c r="H73" s="20">
        <v>6440993</v>
      </c>
      <c r="I73" s="20">
        <v>30268678</v>
      </c>
      <c r="J73" s="20">
        <v>16949127</v>
      </c>
      <c r="K73" s="20">
        <v>11712533</v>
      </c>
      <c r="L73" s="20">
        <v>11519288</v>
      </c>
      <c r="M73" s="20">
        <v>40180948</v>
      </c>
      <c r="N73" s="20">
        <v>11243299</v>
      </c>
      <c r="O73" s="20">
        <v>10000010</v>
      </c>
      <c r="P73" s="20">
        <v>11297702</v>
      </c>
      <c r="Q73" s="20">
        <v>32541011</v>
      </c>
      <c r="R73" s="20">
        <v>11259593</v>
      </c>
      <c r="S73" s="20">
        <v>11381581</v>
      </c>
      <c r="T73" s="20">
        <v>0</v>
      </c>
      <c r="U73" s="20">
        <v>22641174</v>
      </c>
      <c r="V73" s="20">
        <v>125631811</v>
      </c>
      <c r="W73" s="20">
        <v>166772368</v>
      </c>
      <c r="X73" s="20">
        <v>0</v>
      </c>
      <c r="Y73" s="19">
        <v>0</v>
      </c>
      <c r="Z73" s="22">
        <v>166772368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284309352</v>
      </c>
      <c r="C75" s="27">
        <v>0</v>
      </c>
      <c r="D75" s="28">
        <v>54934116</v>
      </c>
      <c r="E75" s="29">
        <v>250828000</v>
      </c>
      <c r="F75" s="29">
        <v>27076233</v>
      </c>
      <c r="G75" s="29">
        <v>26992884</v>
      </c>
      <c r="H75" s="29">
        <v>12422654</v>
      </c>
      <c r="I75" s="29">
        <v>66491771</v>
      </c>
      <c r="J75" s="29">
        <v>43133285</v>
      </c>
      <c r="K75" s="29">
        <v>28690739</v>
      </c>
      <c r="L75" s="29">
        <v>29263915</v>
      </c>
      <c r="M75" s="29">
        <v>101087939</v>
      </c>
      <c r="N75" s="29">
        <v>29903210</v>
      </c>
      <c r="O75" s="29">
        <v>29840654</v>
      </c>
      <c r="P75" s="29">
        <v>30229783</v>
      </c>
      <c r="Q75" s="29">
        <v>89973647</v>
      </c>
      <c r="R75" s="29">
        <v>31075916</v>
      </c>
      <c r="S75" s="29">
        <v>31735941</v>
      </c>
      <c r="T75" s="29">
        <v>0</v>
      </c>
      <c r="U75" s="29">
        <v>62811857</v>
      </c>
      <c r="V75" s="29">
        <v>320365214</v>
      </c>
      <c r="W75" s="29">
        <v>250828000</v>
      </c>
      <c r="X75" s="29">
        <v>0</v>
      </c>
      <c r="Y75" s="28">
        <v>0</v>
      </c>
      <c r="Z75" s="30">
        <v>250828000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4546616700</v>
      </c>
      <c r="C77" s="18">
        <v>0</v>
      </c>
      <c r="D77" s="19">
        <v>0</v>
      </c>
      <c r="E77" s="20">
        <v>0</v>
      </c>
      <c r="F77" s="20">
        <v>123933370</v>
      </c>
      <c r="G77" s="20">
        <v>348391231</v>
      </c>
      <c r="H77" s="20">
        <v>134715853</v>
      </c>
      <c r="I77" s="20">
        <v>607040454</v>
      </c>
      <c r="J77" s="20">
        <v>176212936</v>
      </c>
      <c r="K77" s="20">
        <v>824762185</v>
      </c>
      <c r="L77" s="20">
        <v>406571042</v>
      </c>
      <c r="M77" s="20">
        <v>1407546163</v>
      </c>
      <c r="N77" s="20">
        <v>348563694</v>
      </c>
      <c r="O77" s="20">
        <v>425084473</v>
      </c>
      <c r="P77" s="20">
        <v>272752446</v>
      </c>
      <c r="Q77" s="20">
        <v>1046400613</v>
      </c>
      <c r="R77" s="20">
        <v>103517929</v>
      </c>
      <c r="S77" s="20">
        <v>49555820</v>
      </c>
      <c r="T77" s="20">
        <v>0</v>
      </c>
      <c r="U77" s="20">
        <v>153073749</v>
      </c>
      <c r="V77" s="20">
        <v>3214060979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-476008737</v>
      </c>
      <c r="C83" s="18"/>
      <c r="D83" s="19">
        <v>110000000</v>
      </c>
      <c r="E83" s="20">
        <v>110000000</v>
      </c>
      <c r="F83" s="20">
        <v>-209815456</v>
      </c>
      <c r="G83" s="20">
        <v>157425057</v>
      </c>
      <c r="H83" s="20">
        <v>-30000</v>
      </c>
      <c r="I83" s="20">
        <v>-209815456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-209815456</v>
      </c>
      <c r="W83" s="20">
        <v>9166666</v>
      </c>
      <c r="X83" s="20"/>
      <c r="Y83" s="19"/>
      <c r="Z83" s="22">
        <v>110000000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41443775</v>
      </c>
      <c r="C5" s="18">
        <v>0</v>
      </c>
      <c r="D5" s="58">
        <v>46226955</v>
      </c>
      <c r="E5" s="59">
        <v>40665583</v>
      </c>
      <c r="F5" s="59">
        <v>3623418</v>
      </c>
      <c r="G5" s="59">
        <v>2836828</v>
      </c>
      <c r="H5" s="59">
        <v>3627179</v>
      </c>
      <c r="I5" s="59">
        <v>10087425</v>
      </c>
      <c r="J5" s="59">
        <v>3218068</v>
      </c>
      <c r="K5" s="59">
        <v>3622181</v>
      </c>
      <c r="L5" s="59">
        <v>3579046</v>
      </c>
      <c r="M5" s="59">
        <v>10419295</v>
      </c>
      <c r="N5" s="59">
        <v>4019563</v>
      </c>
      <c r="O5" s="59">
        <v>3717193</v>
      </c>
      <c r="P5" s="59">
        <v>3720794</v>
      </c>
      <c r="Q5" s="59">
        <v>11457550</v>
      </c>
      <c r="R5" s="59">
        <v>3730644</v>
      </c>
      <c r="S5" s="59">
        <v>3730644</v>
      </c>
      <c r="T5" s="59">
        <v>3713719</v>
      </c>
      <c r="U5" s="59">
        <v>11175007</v>
      </c>
      <c r="V5" s="59">
        <v>43139277</v>
      </c>
      <c r="W5" s="59">
        <v>40665583</v>
      </c>
      <c r="X5" s="59">
        <v>2473694</v>
      </c>
      <c r="Y5" s="60">
        <v>6.08</v>
      </c>
      <c r="Z5" s="61">
        <v>40665583</v>
      </c>
    </row>
    <row r="6" spans="1:26" ht="12.75">
      <c r="A6" s="57" t="s">
        <v>32</v>
      </c>
      <c r="B6" s="18">
        <v>165341115</v>
      </c>
      <c r="C6" s="18">
        <v>0</v>
      </c>
      <c r="D6" s="58">
        <v>172664392</v>
      </c>
      <c r="E6" s="59">
        <v>175547822</v>
      </c>
      <c r="F6" s="59">
        <v>18044615</v>
      </c>
      <c r="G6" s="59">
        <v>17002171</v>
      </c>
      <c r="H6" s="59">
        <v>19881682</v>
      </c>
      <c r="I6" s="59">
        <v>54928468</v>
      </c>
      <c r="J6" s="59">
        <v>17886848</v>
      </c>
      <c r="K6" s="59">
        <v>11857853</v>
      </c>
      <c r="L6" s="59">
        <v>18713947</v>
      </c>
      <c r="M6" s="59">
        <v>48458648</v>
      </c>
      <c r="N6" s="59">
        <v>14718080</v>
      </c>
      <c r="O6" s="59">
        <v>9234029</v>
      </c>
      <c r="P6" s="59">
        <v>15362872</v>
      </c>
      <c r="Q6" s="59">
        <v>39314981</v>
      </c>
      <c r="R6" s="59">
        <v>14792099</v>
      </c>
      <c r="S6" s="59">
        <v>13766971</v>
      </c>
      <c r="T6" s="59">
        <v>17677577</v>
      </c>
      <c r="U6" s="59">
        <v>46236647</v>
      </c>
      <c r="V6" s="59">
        <v>188938744</v>
      </c>
      <c r="W6" s="59">
        <v>175547822</v>
      </c>
      <c r="X6" s="59">
        <v>13390922</v>
      </c>
      <c r="Y6" s="60">
        <v>7.63</v>
      </c>
      <c r="Z6" s="61">
        <v>175547822</v>
      </c>
    </row>
    <row r="7" spans="1:26" ht="12.75">
      <c r="A7" s="57" t="s">
        <v>33</v>
      </c>
      <c r="B7" s="18">
        <v>805215</v>
      </c>
      <c r="C7" s="18">
        <v>0</v>
      </c>
      <c r="D7" s="58">
        <v>745500</v>
      </c>
      <c r="E7" s="59">
        <v>745500</v>
      </c>
      <c r="F7" s="59">
        <v>0</v>
      </c>
      <c r="G7" s="59">
        <v>0</v>
      </c>
      <c r="H7" s="59">
        <v>0</v>
      </c>
      <c r="I7" s="59">
        <v>0</v>
      </c>
      <c r="J7" s="59">
        <v>32548</v>
      </c>
      <c r="K7" s="59">
        <v>2359</v>
      </c>
      <c r="L7" s="59">
        <v>29455</v>
      </c>
      <c r="M7" s="59">
        <v>64362</v>
      </c>
      <c r="N7" s="59">
        <v>40860</v>
      </c>
      <c r="O7" s="59">
        <v>90854</v>
      </c>
      <c r="P7" s="59">
        <v>3649</v>
      </c>
      <c r="Q7" s="59">
        <v>135363</v>
      </c>
      <c r="R7" s="59">
        <v>0</v>
      </c>
      <c r="S7" s="59">
        <v>0</v>
      </c>
      <c r="T7" s="59">
        <v>0</v>
      </c>
      <c r="U7" s="59">
        <v>0</v>
      </c>
      <c r="V7" s="59">
        <v>199725</v>
      </c>
      <c r="W7" s="59">
        <v>745500</v>
      </c>
      <c r="X7" s="59">
        <v>-545775</v>
      </c>
      <c r="Y7" s="60">
        <v>-73.21</v>
      </c>
      <c r="Z7" s="61">
        <v>745500</v>
      </c>
    </row>
    <row r="8" spans="1:26" ht="12.75">
      <c r="A8" s="57" t="s">
        <v>34</v>
      </c>
      <c r="B8" s="18">
        <v>153788814</v>
      </c>
      <c r="C8" s="18">
        <v>0</v>
      </c>
      <c r="D8" s="58">
        <v>134228500</v>
      </c>
      <c r="E8" s="59">
        <v>139586500</v>
      </c>
      <c r="F8" s="59">
        <v>0</v>
      </c>
      <c r="G8" s="59">
        <v>53496000</v>
      </c>
      <c r="H8" s="59">
        <v>0</v>
      </c>
      <c r="I8" s="59">
        <v>53496000</v>
      </c>
      <c r="J8" s="59">
        <v>0</v>
      </c>
      <c r="K8" s="59">
        <v>0</v>
      </c>
      <c r="L8" s="59">
        <v>0</v>
      </c>
      <c r="M8" s="59">
        <v>0</v>
      </c>
      <c r="N8" s="59">
        <v>70039000</v>
      </c>
      <c r="O8" s="59">
        <v>2680000</v>
      </c>
      <c r="P8" s="59">
        <v>0</v>
      </c>
      <c r="Q8" s="59">
        <v>72719000</v>
      </c>
      <c r="R8" s="59">
        <v>0</v>
      </c>
      <c r="S8" s="59">
        <v>32177000</v>
      </c>
      <c r="T8" s="59">
        <v>358000</v>
      </c>
      <c r="U8" s="59">
        <v>32535000</v>
      </c>
      <c r="V8" s="59">
        <v>158750000</v>
      </c>
      <c r="W8" s="59">
        <v>139586500</v>
      </c>
      <c r="X8" s="59">
        <v>19163500</v>
      </c>
      <c r="Y8" s="60">
        <v>13.73</v>
      </c>
      <c r="Z8" s="61">
        <v>139586500</v>
      </c>
    </row>
    <row r="9" spans="1:26" ht="12.75">
      <c r="A9" s="57" t="s">
        <v>35</v>
      </c>
      <c r="B9" s="18">
        <v>104716871</v>
      </c>
      <c r="C9" s="18">
        <v>0</v>
      </c>
      <c r="D9" s="58">
        <v>98520019</v>
      </c>
      <c r="E9" s="59">
        <v>106520019</v>
      </c>
      <c r="F9" s="59">
        <v>6931245</v>
      </c>
      <c r="G9" s="59">
        <v>6691958</v>
      </c>
      <c r="H9" s="59">
        <v>6968146</v>
      </c>
      <c r="I9" s="59">
        <v>20591349</v>
      </c>
      <c r="J9" s="59">
        <v>7054960</v>
      </c>
      <c r="K9" s="59">
        <v>7228774</v>
      </c>
      <c r="L9" s="59">
        <v>14272071</v>
      </c>
      <c r="M9" s="59">
        <v>28555805</v>
      </c>
      <c r="N9" s="59">
        <v>7369133</v>
      </c>
      <c r="O9" s="59">
        <v>15391266</v>
      </c>
      <c r="P9" s="59">
        <v>7261160</v>
      </c>
      <c r="Q9" s="59">
        <v>30021559</v>
      </c>
      <c r="R9" s="59">
        <v>6727972</v>
      </c>
      <c r="S9" s="59">
        <v>6137950</v>
      </c>
      <c r="T9" s="59">
        <v>5532013</v>
      </c>
      <c r="U9" s="59">
        <v>18397935</v>
      </c>
      <c r="V9" s="59">
        <v>97566648</v>
      </c>
      <c r="W9" s="59">
        <v>106520019</v>
      </c>
      <c r="X9" s="59">
        <v>-8953371</v>
      </c>
      <c r="Y9" s="60">
        <v>-8.41</v>
      </c>
      <c r="Z9" s="61">
        <v>106520019</v>
      </c>
    </row>
    <row r="10" spans="1:26" ht="20.25">
      <c r="A10" s="62" t="s">
        <v>104</v>
      </c>
      <c r="B10" s="63">
        <f>SUM(B5:B9)</f>
        <v>466095790</v>
      </c>
      <c r="C10" s="63">
        <f>SUM(C5:C9)</f>
        <v>0</v>
      </c>
      <c r="D10" s="64">
        <f aca="true" t="shared" si="0" ref="D10:Z10">SUM(D5:D9)</f>
        <v>452385366</v>
      </c>
      <c r="E10" s="65">
        <f t="shared" si="0"/>
        <v>463065424</v>
      </c>
      <c r="F10" s="65">
        <f t="shared" si="0"/>
        <v>28599278</v>
      </c>
      <c r="G10" s="65">
        <f t="shared" si="0"/>
        <v>80026957</v>
      </c>
      <c r="H10" s="65">
        <f t="shared" si="0"/>
        <v>30477007</v>
      </c>
      <c r="I10" s="65">
        <f t="shared" si="0"/>
        <v>139103242</v>
      </c>
      <c r="J10" s="65">
        <f t="shared" si="0"/>
        <v>28192424</v>
      </c>
      <c r="K10" s="65">
        <f t="shared" si="0"/>
        <v>22711167</v>
      </c>
      <c r="L10" s="65">
        <f t="shared" si="0"/>
        <v>36594519</v>
      </c>
      <c r="M10" s="65">
        <f t="shared" si="0"/>
        <v>87498110</v>
      </c>
      <c r="N10" s="65">
        <f t="shared" si="0"/>
        <v>96186636</v>
      </c>
      <c r="O10" s="65">
        <f t="shared" si="0"/>
        <v>31113342</v>
      </c>
      <c r="P10" s="65">
        <f t="shared" si="0"/>
        <v>26348475</v>
      </c>
      <c r="Q10" s="65">
        <f t="shared" si="0"/>
        <v>153648453</v>
      </c>
      <c r="R10" s="65">
        <f t="shared" si="0"/>
        <v>25250715</v>
      </c>
      <c r="S10" s="65">
        <f t="shared" si="0"/>
        <v>55812565</v>
      </c>
      <c r="T10" s="65">
        <f t="shared" si="0"/>
        <v>27281309</v>
      </c>
      <c r="U10" s="65">
        <f t="shared" si="0"/>
        <v>108344589</v>
      </c>
      <c r="V10" s="65">
        <f t="shared" si="0"/>
        <v>488594394</v>
      </c>
      <c r="W10" s="65">
        <f t="shared" si="0"/>
        <v>463065424</v>
      </c>
      <c r="X10" s="65">
        <f t="shared" si="0"/>
        <v>25528970</v>
      </c>
      <c r="Y10" s="66">
        <f>+IF(W10&lt;&gt;0,(X10/W10)*100,0)</f>
        <v>5.513037397497421</v>
      </c>
      <c r="Z10" s="67">
        <f t="shared" si="0"/>
        <v>463065424</v>
      </c>
    </row>
    <row r="11" spans="1:26" ht="12.75">
      <c r="A11" s="57" t="s">
        <v>36</v>
      </c>
      <c r="B11" s="18">
        <v>67918444</v>
      </c>
      <c r="C11" s="18">
        <v>0</v>
      </c>
      <c r="D11" s="58">
        <v>96086603</v>
      </c>
      <c r="E11" s="59">
        <v>87107664</v>
      </c>
      <c r="F11" s="59">
        <v>6378770</v>
      </c>
      <c r="G11" s="59">
        <v>6317101</v>
      </c>
      <c r="H11" s="59">
        <v>6258663</v>
      </c>
      <c r="I11" s="59">
        <v>18954534</v>
      </c>
      <c r="J11" s="59">
        <v>6498680</v>
      </c>
      <c r="K11" s="59">
        <v>6427640</v>
      </c>
      <c r="L11" s="59">
        <v>6879200</v>
      </c>
      <c r="M11" s="59">
        <v>19805520</v>
      </c>
      <c r="N11" s="59">
        <v>6872714</v>
      </c>
      <c r="O11" s="59">
        <v>6696343</v>
      </c>
      <c r="P11" s="59">
        <v>6122911</v>
      </c>
      <c r="Q11" s="59">
        <v>19691968</v>
      </c>
      <c r="R11" s="59">
        <v>6572576</v>
      </c>
      <c r="S11" s="59">
        <v>6504631</v>
      </c>
      <c r="T11" s="59">
        <v>6397085</v>
      </c>
      <c r="U11" s="59">
        <v>19474292</v>
      </c>
      <c r="V11" s="59">
        <v>77926314</v>
      </c>
      <c r="W11" s="59">
        <v>87107664</v>
      </c>
      <c r="X11" s="59">
        <v>-9181350</v>
      </c>
      <c r="Y11" s="60">
        <v>-10.54</v>
      </c>
      <c r="Z11" s="61">
        <v>87107664</v>
      </c>
    </row>
    <row r="12" spans="1:26" ht="12.75">
      <c r="A12" s="57" t="s">
        <v>37</v>
      </c>
      <c r="B12" s="18">
        <v>9137711</v>
      </c>
      <c r="C12" s="18">
        <v>0</v>
      </c>
      <c r="D12" s="58">
        <v>9735394</v>
      </c>
      <c r="E12" s="59">
        <v>9735395</v>
      </c>
      <c r="F12" s="59">
        <v>770627</v>
      </c>
      <c r="G12" s="59">
        <v>760415</v>
      </c>
      <c r="H12" s="59">
        <v>760414</v>
      </c>
      <c r="I12" s="59">
        <v>2291456</v>
      </c>
      <c r="J12" s="59">
        <v>760415</v>
      </c>
      <c r="K12" s="59">
        <v>760415</v>
      </c>
      <c r="L12" s="59">
        <v>760415</v>
      </c>
      <c r="M12" s="59">
        <v>2281245</v>
      </c>
      <c r="N12" s="59">
        <v>760334</v>
      </c>
      <c r="O12" s="59">
        <v>759486</v>
      </c>
      <c r="P12" s="59">
        <v>733957</v>
      </c>
      <c r="Q12" s="59">
        <v>2253777</v>
      </c>
      <c r="R12" s="59">
        <v>735025</v>
      </c>
      <c r="S12" s="59">
        <v>734313</v>
      </c>
      <c r="T12" s="59">
        <v>734313</v>
      </c>
      <c r="U12" s="59">
        <v>2203651</v>
      </c>
      <c r="V12" s="59">
        <v>9030129</v>
      </c>
      <c r="W12" s="59">
        <v>9735395</v>
      </c>
      <c r="X12" s="59">
        <v>-705266</v>
      </c>
      <c r="Y12" s="60">
        <v>-7.24</v>
      </c>
      <c r="Z12" s="61">
        <v>9735395</v>
      </c>
    </row>
    <row r="13" spans="1:26" ht="12.75">
      <c r="A13" s="57" t="s">
        <v>105</v>
      </c>
      <c r="B13" s="18">
        <v>2215622</v>
      </c>
      <c r="C13" s="18">
        <v>0</v>
      </c>
      <c r="D13" s="58">
        <v>46819583</v>
      </c>
      <c r="E13" s="59">
        <v>46819583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46819583</v>
      </c>
      <c r="X13" s="59">
        <v>-46819583</v>
      </c>
      <c r="Y13" s="60">
        <v>-100</v>
      </c>
      <c r="Z13" s="61">
        <v>46819583</v>
      </c>
    </row>
    <row r="14" spans="1:26" ht="12.75">
      <c r="A14" s="57" t="s">
        <v>38</v>
      </c>
      <c r="B14" s="18">
        <v>3196177</v>
      </c>
      <c r="C14" s="18">
        <v>0</v>
      </c>
      <c r="D14" s="58">
        <v>3739428</v>
      </c>
      <c r="E14" s="59">
        <v>3739428</v>
      </c>
      <c r="F14" s="59">
        <v>0</v>
      </c>
      <c r="G14" s="59">
        <v>106</v>
      </c>
      <c r="H14" s="59">
        <v>0</v>
      </c>
      <c r="I14" s="59">
        <v>106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1267</v>
      </c>
      <c r="Q14" s="59">
        <v>1267</v>
      </c>
      <c r="R14" s="59">
        <v>0</v>
      </c>
      <c r="S14" s="59">
        <v>721731</v>
      </c>
      <c r="T14" s="59">
        <v>0</v>
      </c>
      <c r="U14" s="59">
        <v>721731</v>
      </c>
      <c r="V14" s="59">
        <v>723104</v>
      </c>
      <c r="W14" s="59">
        <v>3739428</v>
      </c>
      <c r="X14" s="59">
        <v>-3016324</v>
      </c>
      <c r="Y14" s="60">
        <v>-80.66</v>
      </c>
      <c r="Z14" s="61">
        <v>3739428</v>
      </c>
    </row>
    <row r="15" spans="1:26" ht="12.75">
      <c r="A15" s="57" t="s">
        <v>39</v>
      </c>
      <c r="B15" s="18">
        <v>14650983</v>
      </c>
      <c r="C15" s="18">
        <v>0</v>
      </c>
      <c r="D15" s="58">
        <v>130981866</v>
      </c>
      <c r="E15" s="59">
        <v>131155396</v>
      </c>
      <c r="F15" s="59">
        <v>55</v>
      </c>
      <c r="G15" s="59">
        <v>606768</v>
      </c>
      <c r="H15" s="59">
        <v>6242270</v>
      </c>
      <c r="I15" s="59">
        <v>6849093</v>
      </c>
      <c r="J15" s="59">
        <v>22625419</v>
      </c>
      <c r="K15" s="59">
        <v>19571641</v>
      </c>
      <c r="L15" s="59">
        <v>10170505</v>
      </c>
      <c r="M15" s="59">
        <v>52367565</v>
      </c>
      <c r="N15" s="59">
        <v>10133679</v>
      </c>
      <c r="O15" s="59">
        <v>742450</v>
      </c>
      <c r="P15" s="59">
        <v>18455691</v>
      </c>
      <c r="Q15" s="59">
        <v>29331820</v>
      </c>
      <c r="R15" s="59">
        <v>126343</v>
      </c>
      <c r="S15" s="59">
        <v>22137223</v>
      </c>
      <c r="T15" s="59">
        <v>707446</v>
      </c>
      <c r="U15" s="59">
        <v>22971012</v>
      </c>
      <c r="V15" s="59">
        <v>111519490</v>
      </c>
      <c r="W15" s="59">
        <v>131155396</v>
      </c>
      <c r="X15" s="59">
        <v>-19635906</v>
      </c>
      <c r="Y15" s="60">
        <v>-14.97</v>
      </c>
      <c r="Z15" s="61">
        <v>131155396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316894402</v>
      </c>
      <c r="C17" s="18">
        <v>0</v>
      </c>
      <c r="D17" s="58">
        <v>143794915</v>
      </c>
      <c r="E17" s="59">
        <v>120638477</v>
      </c>
      <c r="F17" s="59">
        <v>374403</v>
      </c>
      <c r="G17" s="59">
        <v>1929684</v>
      </c>
      <c r="H17" s="59">
        <v>4447228</v>
      </c>
      <c r="I17" s="59">
        <v>6751315</v>
      </c>
      <c r="J17" s="59">
        <v>5810588</v>
      </c>
      <c r="K17" s="59">
        <v>3424600</v>
      </c>
      <c r="L17" s="59">
        <v>3872636</v>
      </c>
      <c r="M17" s="59">
        <v>13107824</v>
      </c>
      <c r="N17" s="59">
        <v>6735436</v>
      </c>
      <c r="O17" s="59">
        <v>2534912</v>
      </c>
      <c r="P17" s="59">
        <v>7978445</v>
      </c>
      <c r="Q17" s="59">
        <v>17248793</v>
      </c>
      <c r="R17" s="59">
        <v>441102</v>
      </c>
      <c r="S17" s="59">
        <v>892668</v>
      </c>
      <c r="T17" s="59">
        <v>1561926</v>
      </c>
      <c r="U17" s="59">
        <v>2895696</v>
      </c>
      <c r="V17" s="59">
        <v>40003628</v>
      </c>
      <c r="W17" s="59">
        <v>120638477</v>
      </c>
      <c r="X17" s="59">
        <v>-80634849</v>
      </c>
      <c r="Y17" s="60">
        <v>-66.84</v>
      </c>
      <c r="Z17" s="61">
        <v>120638477</v>
      </c>
    </row>
    <row r="18" spans="1:26" ht="12.75">
      <c r="A18" s="68" t="s">
        <v>41</v>
      </c>
      <c r="B18" s="69">
        <f>SUM(B11:B17)</f>
        <v>414013339</v>
      </c>
      <c r="C18" s="69">
        <f>SUM(C11:C17)</f>
        <v>0</v>
      </c>
      <c r="D18" s="70">
        <f aca="true" t="shared" si="1" ref="D18:Z18">SUM(D11:D17)</f>
        <v>431157789</v>
      </c>
      <c r="E18" s="71">
        <f t="shared" si="1"/>
        <v>399195943</v>
      </c>
      <c r="F18" s="71">
        <f t="shared" si="1"/>
        <v>7523855</v>
      </c>
      <c r="G18" s="71">
        <f t="shared" si="1"/>
        <v>9614074</v>
      </c>
      <c r="H18" s="71">
        <f t="shared" si="1"/>
        <v>17708575</v>
      </c>
      <c r="I18" s="71">
        <f t="shared" si="1"/>
        <v>34846504</v>
      </c>
      <c r="J18" s="71">
        <f t="shared" si="1"/>
        <v>35695102</v>
      </c>
      <c r="K18" s="71">
        <f t="shared" si="1"/>
        <v>30184296</v>
      </c>
      <c r="L18" s="71">
        <f t="shared" si="1"/>
        <v>21682756</v>
      </c>
      <c r="M18" s="71">
        <f t="shared" si="1"/>
        <v>87562154</v>
      </c>
      <c r="N18" s="71">
        <f t="shared" si="1"/>
        <v>24502163</v>
      </c>
      <c r="O18" s="71">
        <f t="shared" si="1"/>
        <v>10733191</v>
      </c>
      <c r="P18" s="71">
        <f t="shared" si="1"/>
        <v>33292271</v>
      </c>
      <c r="Q18" s="71">
        <f t="shared" si="1"/>
        <v>68527625</v>
      </c>
      <c r="R18" s="71">
        <f t="shared" si="1"/>
        <v>7875046</v>
      </c>
      <c r="S18" s="71">
        <f t="shared" si="1"/>
        <v>30990566</v>
      </c>
      <c r="T18" s="71">
        <f t="shared" si="1"/>
        <v>9400770</v>
      </c>
      <c r="U18" s="71">
        <f t="shared" si="1"/>
        <v>48266382</v>
      </c>
      <c r="V18" s="71">
        <f t="shared" si="1"/>
        <v>239202665</v>
      </c>
      <c r="W18" s="71">
        <f t="shared" si="1"/>
        <v>399195943</v>
      </c>
      <c r="X18" s="71">
        <f t="shared" si="1"/>
        <v>-159993278</v>
      </c>
      <c r="Y18" s="66">
        <f>+IF(W18&lt;&gt;0,(X18/W18)*100,0)</f>
        <v>-40.078883767613846</v>
      </c>
      <c r="Z18" s="72">
        <f t="shared" si="1"/>
        <v>399195943</v>
      </c>
    </row>
    <row r="19" spans="1:26" ht="12.75">
      <c r="A19" s="68" t="s">
        <v>42</v>
      </c>
      <c r="B19" s="73">
        <f>+B10-B18</f>
        <v>52082451</v>
      </c>
      <c r="C19" s="73">
        <f>+C10-C18</f>
        <v>0</v>
      </c>
      <c r="D19" s="74">
        <f aca="true" t="shared" si="2" ref="D19:Z19">+D10-D18</f>
        <v>21227577</v>
      </c>
      <c r="E19" s="75">
        <f t="shared" si="2"/>
        <v>63869481</v>
      </c>
      <c r="F19" s="75">
        <f t="shared" si="2"/>
        <v>21075423</v>
      </c>
      <c r="G19" s="75">
        <f t="shared" si="2"/>
        <v>70412883</v>
      </c>
      <c r="H19" s="75">
        <f t="shared" si="2"/>
        <v>12768432</v>
      </c>
      <c r="I19" s="75">
        <f t="shared" si="2"/>
        <v>104256738</v>
      </c>
      <c r="J19" s="75">
        <f t="shared" si="2"/>
        <v>-7502678</v>
      </c>
      <c r="K19" s="75">
        <f t="shared" si="2"/>
        <v>-7473129</v>
      </c>
      <c r="L19" s="75">
        <f t="shared" si="2"/>
        <v>14911763</v>
      </c>
      <c r="M19" s="75">
        <f t="shared" si="2"/>
        <v>-64044</v>
      </c>
      <c r="N19" s="75">
        <f t="shared" si="2"/>
        <v>71684473</v>
      </c>
      <c r="O19" s="75">
        <f t="shared" si="2"/>
        <v>20380151</v>
      </c>
      <c r="P19" s="75">
        <f t="shared" si="2"/>
        <v>-6943796</v>
      </c>
      <c r="Q19" s="75">
        <f t="shared" si="2"/>
        <v>85120828</v>
      </c>
      <c r="R19" s="75">
        <f t="shared" si="2"/>
        <v>17375669</v>
      </c>
      <c r="S19" s="75">
        <f t="shared" si="2"/>
        <v>24821999</v>
      </c>
      <c r="T19" s="75">
        <f t="shared" si="2"/>
        <v>17880539</v>
      </c>
      <c r="U19" s="75">
        <f t="shared" si="2"/>
        <v>60078207</v>
      </c>
      <c r="V19" s="75">
        <f t="shared" si="2"/>
        <v>249391729</v>
      </c>
      <c r="W19" s="75">
        <f>IF(E10=E18,0,W10-W18)</f>
        <v>63869481</v>
      </c>
      <c r="X19" s="75">
        <f t="shared" si="2"/>
        <v>185522248</v>
      </c>
      <c r="Y19" s="76">
        <f>+IF(W19&lt;&gt;0,(X19/W19)*100,0)</f>
        <v>290.4708870266223</v>
      </c>
      <c r="Z19" s="77">
        <f t="shared" si="2"/>
        <v>63869481</v>
      </c>
    </row>
    <row r="20" spans="1:26" ht="20.25">
      <c r="A20" s="78" t="s">
        <v>43</v>
      </c>
      <c r="B20" s="79">
        <v>19896401</v>
      </c>
      <c r="C20" s="79">
        <v>0</v>
      </c>
      <c r="D20" s="80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2">
        <v>0</v>
      </c>
      <c r="Z20" s="83">
        <v>0</v>
      </c>
    </row>
    <row r="21" spans="1:26" ht="41.25">
      <c r="A21" s="84" t="s">
        <v>106</v>
      </c>
      <c r="B21" s="85">
        <v>556548</v>
      </c>
      <c r="C21" s="85">
        <v>0</v>
      </c>
      <c r="D21" s="86">
        <v>29981500</v>
      </c>
      <c r="E21" s="87">
        <v>35497144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125293</v>
      </c>
      <c r="P21" s="87">
        <v>0</v>
      </c>
      <c r="Q21" s="87">
        <v>125293</v>
      </c>
      <c r="R21" s="87">
        <v>0</v>
      </c>
      <c r="S21" s="87">
        <v>3359857</v>
      </c>
      <c r="T21" s="87">
        <v>0</v>
      </c>
      <c r="U21" s="87">
        <v>3359857</v>
      </c>
      <c r="V21" s="87">
        <v>3485150</v>
      </c>
      <c r="W21" s="87">
        <v>35497144</v>
      </c>
      <c r="X21" s="87">
        <v>-32011994</v>
      </c>
      <c r="Y21" s="88">
        <v>-90.18</v>
      </c>
      <c r="Z21" s="89">
        <v>35497144</v>
      </c>
    </row>
    <row r="22" spans="1:26" ht="12.75">
      <c r="A22" s="90" t="s">
        <v>107</v>
      </c>
      <c r="B22" s="91">
        <f>SUM(B19:B21)</f>
        <v>72535400</v>
      </c>
      <c r="C22" s="91">
        <f>SUM(C19:C21)</f>
        <v>0</v>
      </c>
      <c r="D22" s="92">
        <f aca="true" t="shared" si="3" ref="D22:Z22">SUM(D19:D21)</f>
        <v>51209077</v>
      </c>
      <c r="E22" s="93">
        <f t="shared" si="3"/>
        <v>99366625</v>
      </c>
      <c r="F22" s="93">
        <f t="shared" si="3"/>
        <v>21075423</v>
      </c>
      <c r="G22" s="93">
        <f t="shared" si="3"/>
        <v>70412883</v>
      </c>
      <c r="H22" s="93">
        <f t="shared" si="3"/>
        <v>12768432</v>
      </c>
      <c r="I22" s="93">
        <f t="shared" si="3"/>
        <v>104256738</v>
      </c>
      <c r="J22" s="93">
        <f t="shared" si="3"/>
        <v>-7502678</v>
      </c>
      <c r="K22" s="93">
        <f t="shared" si="3"/>
        <v>-7473129</v>
      </c>
      <c r="L22" s="93">
        <f t="shared" si="3"/>
        <v>14911763</v>
      </c>
      <c r="M22" s="93">
        <f t="shared" si="3"/>
        <v>-64044</v>
      </c>
      <c r="N22" s="93">
        <f t="shared" si="3"/>
        <v>71684473</v>
      </c>
      <c r="O22" s="93">
        <f t="shared" si="3"/>
        <v>20505444</v>
      </c>
      <c r="P22" s="93">
        <f t="shared" si="3"/>
        <v>-6943796</v>
      </c>
      <c r="Q22" s="93">
        <f t="shared" si="3"/>
        <v>85246121</v>
      </c>
      <c r="R22" s="93">
        <f t="shared" si="3"/>
        <v>17375669</v>
      </c>
      <c r="S22" s="93">
        <f t="shared" si="3"/>
        <v>28181856</v>
      </c>
      <c r="T22" s="93">
        <f t="shared" si="3"/>
        <v>17880539</v>
      </c>
      <c r="U22" s="93">
        <f t="shared" si="3"/>
        <v>63438064</v>
      </c>
      <c r="V22" s="93">
        <f t="shared" si="3"/>
        <v>252876879</v>
      </c>
      <c r="W22" s="93">
        <f t="shared" si="3"/>
        <v>99366625</v>
      </c>
      <c r="X22" s="93">
        <f t="shared" si="3"/>
        <v>153510254</v>
      </c>
      <c r="Y22" s="94">
        <f>+IF(W22&lt;&gt;0,(X22/W22)*100,0)</f>
        <v>154.48874710195702</v>
      </c>
      <c r="Z22" s="95">
        <f t="shared" si="3"/>
        <v>99366625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72535400</v>
      </c>
      <c r="C24" s="73">
        <f>SUM(C22:C23)</f>
        <v>0</v>
      </c>
      <c r="D24" s="74">
        <f aca="true" t="shared" si="4" ref="D24:Z24">SUM(D22:D23)</f>
        <v>51209077</v>
      </c>
      <c r="E24" s="75">
        <f t="shared" si="4"/>
        <v>99366625</v>
      </c>
      <c r="F24" s="75">
        <f t="shared" si="4"/>
        <v>21075423</v>
      </c>
      <c r="G24" s="75">
        <f t="shared" si="4"/>
        <v>70412883</v>
      </c>
      <c r="H24" s="75">
        <f t="shared" si="4"/>
        <v>12768432</v>
      </c>
      <c r="I24" s="75">
        <f t="shared" si="4"/>
        <v>104256738</v>
      </c>
      <c r="J24" s="75">
        <f t="shared" si="4"/>
        <v>-7502678</v>
      </c>
      <c r="K24" s="75">
        <f t="shared" si="4"/>
        <v>-7473129</v>
      </c>
      <c r="L24" s="75">
        <f t="shared" si="4"/>
        <v>14911763</v>
      </c>
      <c r="M24" s="75">
        <f t="shared" si="4"/>
        <v>-64044</v>
      </c>
      <c r="N24" s="75">
        <f t="shared" si="4"/>
        <v>71684473</v>
      </c>
      <c r="O24" s="75">
        <f t="shared" si="4"/>
        <v>20505444</v>
      </c>
      <c r="P24" s="75">
        <f t="shared" si="4"/>
        <v>-6943796</v>
      </c>
      <c r="Q24" s="75">
        <f t="shared" si="4"/>
        <v>85246121</v>
      </c>
      <c r="R24" s="75">
        <f t="shared" si="4"/>
        <v>17375669</v>
      </c>
      <c r="S24" s="75">
        <f t="shared" si="4"/>
        <v>28181856</v>
      </c>
      <c r="T24" s="75">
        <f t="shared" si="4"/>
        <v>17880539</v>
      </c>
      <c r="U24" s="75">
        <f t="shared" si="4"/>
        <v>63438064</v>
      </c>
      <c r="V24" s="75">
        <f t="shared" si="4"/>
        <v>252876879</v>
      </c>
      <c r="W24" s="75">
        <f t="shared" si="4"/>
        <v>99366625</v>
      </c>
      <c r="X24" s="75">
        <f t="shared" si="4"/>
        <v>153510254</v>
      </c>
      <c r="Y24" s="76">
        <f>+IF(W24&lt;&gt;0,(X24/W24)*100,0)</f>
        <v>154.48874710195702</v>
      </c>
      <c r="Z24" s="77">
        <f t="shared" si="4"/>
        <v>99366625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108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46813346</v>
      </c>
      <c r="C27" s="21">
        <v>0</v>
      </c>
      <c r="D27" s="103">
        <v>30228458</v>
      </c>
      <c r="E27" s="104">
        <v>37362987</v>
      </c>
      <c r="F27" s="104">
        <v>0</v>
      </c>
      <c r="G27" s="104">
        <v>3437646</v>
      </c>
      <c r="H27" s="104">
        <v>2042253</v>
      </c>
      <c r="I27" s="104">
        <v>5479899</v>
      </c>
      <c r="J27" s="104">
        <v>4829379</v>
      </c>
      <c r="K27" s="104">
        <v>4898335</v>
      </c>
      <c r="L27" s="104">
        <v>4786290</v>
      </c>
      <c r="M27" s="104">
        <v>14514004</v>
      </c>
      <c r="N27" s="104">
        <v>2366885</v>
      </c>
      <c r="O27" s="104">
        <v>1981161</v>
      </c>
      <c r="P27" s="104">
        <v>626409</v>
      </c>
      <c r="Q27" s="104">
        <v>4974455</v>
      </c>
      <c r="R27" s="104">
        <v>0</v>
      </c>
      <c r="S27" s="104">
        <v>0</v>
      </c>
      <c r="T27" s="104">
        <v>4050168</v>
      </c>
      <c r="U27" s="104">
        <v>4050168</v>
      </c>
      <c r="V27" s="104">
        <v>29018526</v>
      </c>
      <c r="W27" s="104">
        <v>37362987</v>
      </c>
      <c r="X27" s="104">
        <v>-8344461</v>
      </c>
      <c r="Y27" s="105">
        <v>-22.33</v>
      </c>
      <c r="Z27" s="106">
        <v>37362987</v>
      </c>
    </row>
    <row r="28" spans="1:26" ht="12.75">
      <c r="A28" s="107" t="s">
        <v>47</v>
      </c>
      <c r="B28" s="18">
        <v>46759425</v>
      </c>
      <c r="C28" s="18">
        <v>0</v>
      </c>
      <c r="D28" s="58">
        <v>28117958</v>
      </c>
      <c r="E28" s="59">
        <v>34019647</v>
      </c>
      <c r="F28" s="59">
        <v>0</v>
      </c>
      <c r="G28" s="59">
        <v>3437646</v>
      </c>
      <c r="H28" s="59">
        <v>2042253</v>
      </c>
      <c r="I28" s="59">
        <v>5479899</v>
      </c>
      <c r="J28" s="59">
        <v>4800196</v>
      </c>
      <c r="K28" s="59">
        <v>4888835</v>
      </c>
      <c r="L28" s="59">
        <v>4786290</v>
      </c>
      <c r="M28" s="59">
        <v>14475321</v>
      </c>
      <c r="N28" s="59">
        <v>2366885</v>
      </c>
      <c r="O28" s="59">
        <v>1981161</v>
      </c>
      <c r="P28" s="59">
        <v>626409</v>
      </c>
      <c r="Q28" s="59">
        <v>4974455</v>
      </c>
      <c r="R28" s="59">
        <v>0</v>
      </c>
      <c r="S28" s="59">
        <v>0</v>
      </c>
      <c r="T28" s="59">
        <v>1863783</v>
      </c>
      <c r="U28" s="59">
        <v>1863783</v>
      </c>
      <c r="V28" s="59">
        <v>26793458</v>
      </c>
      <c r="W28" s="59">
        <v>34019647</v>
      </c>
      <c r="X28" s="59">
        <v>-7226189</v>
      </c>
      <c r="Y28" s="60">
        <v>-21.24</v>
      </c>
      <c r="Z28" s="61">
        <v>34019647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53921</v>
      </c>
      <c r="C31" s="18">
        <v>0</v>
      </c>
      <c r="D31" s="58">
        <v>2110500</v>
      </c>
      <c r="E31" s="59">
        <v>3343340</v>
      </c>
      <c r="F31" s="59">
        <v>0</v>
      </c>
      <c r="G31" s="59">
        <v>0</v>
      </c>
      <c r="H31" s="59">
        <v>0</v>
      </c>
      <c r="I31" s="59">
        <v>0</v>
      </c>
      <c r="J31" s="59">
        <v>29183</v>
      </c>
      <c r="K31" s="59">
        <v>9500</v>
      </c>
      <c r="L31" s="59">
        <v>0</v>
      </c>
      <c r="M31" s="59">
        <v>38683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2186385</v>
      </c>
      <c r="U31" s="59">
        <v>2186385</v>
      </c>
      <c r="V31" s="59">
        <v>2225068</v>
      </c>
      <c r="W31" s="59">
        <v>3343340</v>
      </c>
      <c r="X31" s="59">
        <v>-1118272</v>
      </c>
      <c r="Y31" s="60">
        <v>-33.45</v>
      </c>
      <c r="Z31" s="61">
        <v>3343340</v>
      </c>
    </row>
    <row r="32" spans="1:26" ht="12.75">
      <c r="A32" s="68" t="s">
        <v>50</v>
      </c>
      <c r="B32" s="21">
        <f>SUM(B28:B31)</f>
        <v>46813346</v>
      </c>
      <c r="C32" s="21">
        <f>SUM(C28:C31)</f>
        <v>0</v>
      </c>
      <c r="D32" s="103">
        <f aca="true" t="shared" si="5" ref="D32:Z32">SUM(D28:D31)</f>
        <v>30228458</v>
      </c>
      <c r="E32" s="104">
        <f t="shared" si="5"/>
        <v>37362987</v>
      </c>
      <c r="F32" s="104">
        <f t="shared" si="5"/>
        <v>0</v>
      </c>
      <c r="G32" s="104">
        <f t="shared" si="5"/>
        <v>3437646</v>
      </c>
      <c r="H32" s="104">
        <f t="shared" si="5"/>
        <v>2042253</v>
      </c>
      <c r="I32" s="104">
        <f t="shared" si="5"/>
        <v>5479899</v>
      </c>
      <c r="J32" s="104">
        <f t="shared" si="5"/>
        <v>4829379</v>
      </c>
      <c r="K32" s="104">
        <f t="shared" si="5"/>
        <v>4898335</v>
      </c>
      <c r="L32" s="104">
        <f t="shared" si="5"/>
        <v>4786290</v>
      </c>
      <c r="M32" s="104">
        <f t="shared" si="5"/>
        <v>14514004</v>
      </c>
      <c r="N32" s="104">
        <f t="shared" si="5"/>
        <v>2366885</v>
      </c>
      <c r="O32" s="104">
        <f t="shared" si="5"/>
        <v>1981161</v>
      </c>
      <c r="P32" s="104">
        <f t="shared" si="5"/>
        <v>626409</v>
      </c>
      <c r="Q32" s="104">
        <f t="shared" si="5"/>
        <v>4974455</v>
      </c>
      <c r="R32" s="104">
        <f t="shared" si="5"/>
        <v>0</v>
      </c>
      <c r="S32" s="104">
        <f t="shared" si="5"/>
        <v>0</v>
      </c>
      <c r="T32" s="104">
        <f t="shared" si="5"/>
        <v>4050168</v>
      </c>
      <c r="U32" s="104">
        <f t="shared" si="5"/>
        <v>4050168</v>
      </c>
      <c r="V32" s="104">
        <f t="shared" si="5"/>
        <v>29018526</v>
      </c>
      <c r="W32" s="104">
        <f t="shared" si="5"/>
        <v>37362987</v>
      </c>
      <c r="X32" s="104">
        <f t="shared" si="5"/>
        <v>-8344461</v>
      </c>
      <c r="Y32" s="105">
        <f>+IF(W32&lt;&gt;0,(X32/W32)*100,0)</f>
        <v>-22.333495445639826</v>
      </c>
      <c r="Z32" s="106">
        <f t="shared" si="5"/>
        <v>37362987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313134990</v>
      </c>
      <c r="C35" s="18">
        <v>0</v>
      </c>
      <c r="D35" s="58">
        <v>19200092</v>
      </c>
      <c r="E35" s="59">
        <v>42589566</v>
      </c>
      <c r="F35" s="59">
        <v>433787431</v>
      </c>
      <c r="G35" s="59">
        <v>353857573</v>
      </c>
      <c r="H35" s="59">
        <v>22338852</v>
      </c>
      <c r="I35" s="59">
        <v>809983856</v>
      </c>
      <c r="J35" s="59">
        <v>319133076</v>
      </c>
      <c r="K35" s="59">
        <v>318588192</v>
      </c>
      <c r="L35" s="59">
        <v>340555335</v>
      </c>
      <c r="M35" s="59">
        <v>978276603</v>
      </c>
      <c r="N35" s="59">
        <v>348756290</v>
      </c>
      <c r="O35" s="59">
        <v>333342287</v>
      </c>
      <c r="P35" s="59">
        <v>261602192</v>
      </c>
      <c r="Q35" s="59">
        <v>943700769</v>
      </c>
      <c r="R35" s="59">
        <v>336669780</v>
      </c>
      <c r="S35" s="59">
        <v>369145022</v>
      </c>
      <c r="T35" s="59">
        <v>23737320</v>
      </c>
      <c r="U35" s="59">
        <v>729552122</v>
      </c>
      <c r="V35" s="59">
        <v>3461513350</v>
      </c>
      <c r="W35" s="59">
        <v>42589566</v>
      </c>
      <c r="X35" s="59">
        <v>3418923784</v>
      </c>
      <c r="Y35" s="60">
        <v>8027.61</v>
      </c>
      <c r="Z35" s="61">
        <v>42589566</v>
      </c>
    </row>
    <row r="36" spans="1:26" ht="12.75">
      <c r="A36" s="57" t="s">
        <v>53</v>
      </c>
      <c r="B36" s="18">
        <v>1088257289</v>
      </c>
      <c r="C36" s="18">
        <v>0</v>
      </c>
      <c r="D36" s="58">
        <v>1037194879</v>
      </c>
      <c r="E36" s="59">
        <v>1044329408</v>
      </c>
      <c r="F36" s="59">
        <v>1090339402</v>
      </c>
      <c r="G36" s="59">
        <v>1091694933</v>
      </c>
      <c r="H36" s="59">
        <v>2042253</v>
      </c>
      <c r="I36" s="59">
        <v>2184076588</v>
      </c>
      <c r="J36" s="59">
        <v>1093086666</v>
      </c>
      <c r="K36" s="59">
        <v>1093155622</v>
      </c>
      <c r="L36" s="59">
        <v>1093043577</v>
      </c>
      <c r="M36" s="59">
        <v>3279285865</v>
      </c>
      <c r="N36" s="59">
        <v>1090624172</v>
      </c>
      <c r="O36" s="59">
        <v>1090238448</v>
      </c>
      <c r="P36" s="59">
        <v>1088883696</v>
      </c>
      <c r="Q36" s="59">
        <v>3269746316</v>
      </c>
      <c r="R36" s="59">
        <v>1088257287</v>
      </c>
      <c r="S36" s="59">
        <v>1088257287</v>
      </c>
      <c r="T36" s="59">
        <v>4050168</v>
      </c>
      <c r="U36" s="59">
        <v>2180564742</v>
      </c>
      <c r="V36" s="59">
        <v>10913673511</v>
      </c>
      <c r="W36" s="59">
        <v>1044329408</v>
      </c>
      <c r="X36" s="59">
        <v>9869344103</v>
      </c>
      <c r="Y36" s="60">
        <v>945.04</v>
      </c>
      <c r="Z36" s="61">
        <v>1044329408</v>
      </c>
    </row>
    <row r="37" spans="1:26" ht="12.75">
      <c r="A37" s="57" t="s">
        <v>54</v>
      </c>
      <c r="B37" s="18">
        <v>444585909</v>
      </c>
      <c r="C37" s="18">
        <v>0</v>
      </c>
      <c r="D37" s="58">
        <v>167729351</v>
      </c>
      <c r="E37" s="59">
        <v>150095806</v>
      </c>
      <c r="F37" s="59">
        <v>466588502</v>
      </c>
      <c r="G37" s="59">
        <v>418353836</v>
      </c>
      <c r="H37" s="59">
        <v>11592069</v>
      </c>
      <c r="I37" s="59">
        <v>896534407</v>
      </c>
      <c r="J37" s="59">
        <v>462916036</v>
      </c>
      <c r="K37" s="59">
        <v>462410561</v>
      </c>
      <c r="L37" s="59">
        <v>461880756</v>
      </c>
      <c r="M37" s="59">
        <v>1387207353</v>
      </c>
      <c r="N37" s="59">
        <v>410889613</v>
      </c>
      <c r="O37" s="59">
        <v>446268905</v>
      </c>
      <c r="P37" s="59">
        <v>400623301</v>
      </c>
      <c r="Q37" s="59">
        <v>1257781819</v>
      </c>
      <c r="R37" s="59">
        <v>450745016</v>
      </c>
      <c r="S37" s="59">
        <v>472414072</v>
      </c>
      <c r="T37" s="59">
        <v>9906941</v>
      </c>
      <c r="U37" s="59">
        <v>933066029</v>
      </c>
      <c r="V37" s="59">
        <v>4474589608</v>
      </c>
      <c r="W37" s="59">
        <v>150095806</v>
      </c>
      <c r="X37" s="59">
        <v>4324493802</v>
      </c>
      <c r="Y37" s="60">
        <v>2881.16</v>
      </c>
      <c r="Z37" s="61">
        <v>150095806</v>
      </c>
    </row>
    <row r="38" spans="1:26" ht="12.75">
      <c r="A38" s="57" t="s">
        <v>55</v>
      </c>
      <c r="B38" s="18">
        <v>60199494</v>
      </c>
      <c r="C38" s="18">
        <v>0</v>
      </c>
      <c r="D38" s="58">
        <v>75647459</v>
      </c>
      <c r="E38" s="59">
        <v>75647459</v>
      </c>
      <c r="F38" s="59">
        <v>71051793</v>
      </c>
      <c r="G38" s="59">
        <v>60199495</v>
      </c>
      <c r="H38" s="59">
        <v>0</v>
      </c>
      <c r="I38" s="59">
        <v>131251288</v>
      </c>
      <c r="J38" s="59">
        <v>60199495</v>
      </c>
      <c r="K38" s="59">
        <v>60199495</v>
      </c>
      <c r="L38" s="59">
        <v>60199495</v>
      </c>
      <c r="M38" s="59">
        <v>180598485</v>
      </c>
      <c r="N38" s="59">
        <v>60199495</v>
      </c>
      <c r="O38" s="59">
        <v>60199495</v>
      </c>
      <c r="P38" s="59">
        <v>60199495</v>
      </c>
      <c r="Q38" s="59">
        <v>180598485</v>
      </c>
      <c r="R38" s="59">
        <v>60199495</v>
      </c>
      <c r="S38" s="59">
        <v>60199495</v>
      </c>
      <c r="T38" s="59">
        <v>0</v>
      </c>
      <c r="U38" s="59">
        <v>120398990</v>
      </c>
      <c r="V38" s="59">
        <v>612847248</v>
      </c>
      <c r="W38" s="59">
        <v>75647459</v>
      </c>
      <c r="X38" s="59">
        <v>537199789</v>
      </c>
      <c r="Y38" s="60">
        <v>710.14</v>
      </c>
      <c r="Z38" s="61">
        <v>75647459</v>
      </c>
    </row>
    <row r="39" spans="1:26" ht="12.75">
      <c r="A39" s="57" t="s">
        <v>56</v>
      </c>
      <c r="B39" s="18">
        <v>984781619</v>
      </c>
      <c r="C39" s="18">
        <v>0</v>
      </c>
      <c r="D39" s="58">
        <v>761809084</v>
      </c>
      <c r="E39" s="59">
        <v>761809084</v>
      </c>
      <c r="F39" s="59">
        <v>986486536</v>
      </c>
      <c r="G39" s="59">
        <v>1037391475</v>
      </c>
      <c r="H39" s="59">
        <v>12789036</v>
      </c>
      <c r="I39" s="59">
        <v>2036667047</v>
      </c>
      <c r="J39" s="59">
        <v>889104201</v>
      </c>
      <c r="K39" s="59">
        <v>889133750</v>
      </c>
      <c r="L39" s="59">
        <v>911518652</v>
      </c>
      <c r="M39" s="59">
        <v>2689756603</v>
      </c>
      <c r="N39" s="59">
        <v>968291349</v>
      </c>
      <c r="O39" s="59">
        <v>917112327</v>
      </c>
      <c r="P39" s="59">
        <v>889663085</v>
      </c>
      <c r="Q39" s="59">
        <v>2775066761</v>
      </c>
      <c r="R39" s="59">
        <v>913982545</v>
      </c>
      <c r="S39" s="59">
        <v>924788734</v>
      </c>
      <c r="T39" s="59">
        <v>0</v>
      </c>
      <c r="U39" s="59">
        <v>1838771279</v>
      </c>
      <c r="V39" s="59">
        <v>9340261690</v>
      </c>
      <c r="W39" s="59">
        <v>761809084</v>
      </c>
      <c r="X39" s="59">
        <v>8578452606</v>
      </c>
      <c r="Y39" s="60">
        <v>1126.06</v>
      </c>
      <c r="Z39" s="61">
        <v>761809084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-254251704</v>
      </c>
      <c r="C42" s="18">
        <v>0</v>
      </c>
      <c r="D42" s="58">
        <v>-302908206</v>
      </c>
      <c r="E42" s="59">
        <v>-270946360</v>
      </c>
      <c r="F42" s="59">
        <v>-7523855</v>
      </c>
      <c r="G42" s="59">
        <v>-9614074</v>
      </c>
      <c r="H42" s="59">
        <v>-17708575</v>
      </c>
      <c r="I42" s="59">
        <v>-34846504</v>
      </c>
      <c r="J42" s="59">
        <v>-35695102</v>
      </c>
      <c r="K42" s="59">
        <v>-30184296</v>
      </c>
      <c r="L42" s="59">
        <v>-21682756</v>
      </c>
      <c r="M42" s="59">
        <v>-87562154</v>
      </c>
      <c r="N42" s="59">
        <v>-24502163</v>
      </c>
      <c r="O42" s="59">
        <v>-10733191</v>
      </c>
      <c r="P42" s="59">
        <v>-33292271</v>
      </c>
      <c r="Q42" s="59">
        <v>-68527625</v>
      </c>
      <c r="R42" s="59">
        <v>-7875046</v>
      </c>
      <c r="S42" s="59">
        <v>-30990566</v>
      </c>
      <c r="T42" s="59">
        <v>-9400770</v>
      </c>
      <c r="U42" s="59">
        <v>-48266382</v>
      </c>
      <c r="V42" s="59">
        <v>-239202665</v>
      </c>
      <c r="W42" s="59">
        <v>-270946360</v>
      </c>
      <c r="X42" s="59">
        <v>31743695</v>
      </c>
      <c r="Y42" s="60">
        <v>-11.72</v>
      </c>
      <c r="Z42" s="61">
        <v>-270946360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2252576</v>
      </c>
      <c r="C44" s="18">
        <v>0</v>
      </c>
      <c r="D44" s="58">
        <v>786</v>
      </c>
      <c r="E44" s="59">
        <v>0</v>
      </c>
      <c r="F44" s="59">
        <v>2082721</v>
      </c>
      <c r="G44" s="59">
        <v>-1279</v>
      </c>
      <c r="H44" s="59">
        <v>-2259313</v>
      </c>
      <c r="I44" s="59">
        <v>-177871</v>
      </c>
      <c r="J44" s="59">
        <v>2265752</v>
      </c>
      <c r="K44" s="59">
        <v>1900</v>
      </c>
      <c r="L44" s="59">
        <v>-7473</v>
      </c>
      <c r="M44" s="59">
        <v>2260179</v>
      </c>
      <c r="N44" s="59">
        <v>-2366</v>
      </c>
      <c r="O44" s="59">
        <v>-19581</v>
      </c>
      <c r="P44" s="59">
        <v>28219</v>
      </c>
      <c r="Q44" s="59">
        <v>6272</v>
      </c>
      <c r="R44" s="59">
        <v>-16327</v>
      </c>
      <c r="S44" s="59">
        <v>0</v>
      </c>
      <c r="T44" s="59">
        <v>-2257042</v>
      </c>
      <c r="U44" s="59">
        <v>-2273369</v>
      </c>
      <c r="V44" s="59">
        <v>-184789</v>
      </c>
      <c r="W44" s="59">
        <v>786</v>
      </c>
      <c r="X44" s="59">
        <v>-185575</v>
      </c>
      <c r="Y44" s="60">
        <v>-23610.05</v>
      </c>
      <c r="Z44" s="61">
        <v>0</v>
      </c>
    </row>
    <row r="45" spans="1:26" ht="12.75">
      <c r="A45" s="68" t="s">
        <v>61</v>
      </c>
      <c r="B45" s="21">
        <v>-241078526</v>
      </c>
      <c r="C45" s="21">
        <v>0</v>
      </c>
      <c r="D45" s="103">
        <v>-375980587</v>
      </c>
      <c r="E45" s="104">
        <v>-344019527</v>
      </c>
      <c r="F45" s="104">
        <v>-3527206</v>
      </c>
      <c r="G45" s="104">
        <f>+F45+G42+G43+G44+G83</f>
        <v>-5624995</v>
      </c>
      <c r="H45" s="104">
        <f>+G45+H42+H43+H44+H83</f>
        <v>-25592883</v>
      </c>
      <c r="I45" s="104">
        <f>+H45</f>
        <v>-25592883</v>
      </c>
      <c r="J45" s="104">
        <f>+H45+J42+J43+J44+J83</f>
        <v>-51504669</v>
      </c>
      <c r="K45" s="104">
        <f>+J45+K42+K43+K44+K83</f>
        <v>-74167593</v>
      </c>
      <c r="L45" s="104">
        <f>+K45+L42+L43+L44+L83</f>
        <v>-88340258</v>
      </c>
      <c r="M45" s="104">
        <f>+L45</f>
        <v>-88340258</v>
      </c>
      <c r="N45" s="104">
        <f>+L45+N42+N43+N44+N83</f>
        <v>-105325225</v>
      </c>
      <c r="O45" s="104">
        <f>+N45+O42+O43+O44+O83</f>
        <v>-108560433</v>
      </c>
      <c r="P45" s="104">
        <f>+O45+P42+P43+P44+P83</f>
        <v>-134304932</v>
      </c>
      <c r="Q45" s="104">
        <f>+P45</f>
        <v>-134304932</v>
      </c>
      <c r="R45" s="104">
        <f>+P45+R42+R43+R44+R83</f>
        <v>-134678741</v>
      </c>
      <c r="S45" s="104">
        <f>+R45+S42+S43+S44+S83</f>
        <v>-158151743</v>
      </c>
      <c r="T45" s="104">
        <f>+S45+T42+T43+T44+T83</f>
        <v>-169809555</v>
      </c>
      <c r="U45" s="104">
        <f>+T45</f>
        <v>-169809555</v>
      </c>
      <c r="V45" s="104">
        <f>+U45</f>
        <v>-169809555</v>
      </c>
      <c r="W45" s="104">
        <f>+W83+W42+W43+W44</f>
        <v>-277035009</v>
      </c>
      <c r="X45" s="104">
        <f>+V45-W45</f>
        <v>107225454</v>
      </c>
      <c r="Y45" s="105">
        <f>+IF(W45&lt;&gt;0,+(X45/W45)*100,0)</f>
        <v>-38.70465844264469</v>
      </c>
      <c r="Z45" s="106">
        <v>-344019527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109</v>
      </c>
      <c r="B47" s="119" t="s">
        <v>95</v>
      </c>
      <c r="C47" s="119"/>
      <c r="D47" s="120" t="s">
        <v>96</v>
      </c>
      <c r="E47" s="121" t="s">
        <v>97</v>
      </c>
      <c r="F47" s="122"/>
      <c r="G47" s="122"/>
      <c r="H47" s="122"/>
      <c r="I47" s="123" t="s">
        <v>98</v>
      </c>
      <c r="J47" s="122"/>
      <c r="K47" s="122"/>
      <c r="L47" s="122"/>
      <c r="M47" s="123" t="s">
        <v>99</v>
      </c>
      <c r="N47" s="124"/>
      <c r="O47" s="124"/>
      <c r="P47" s="124"/>
      <c r="Q47" s="123" t="s">
        <v>100</v>
      </c>
      <c r="R47" s="124"/>
      <c r="S47" s="124"/>
      <c r="T47" s="124"/>
      <c r="U47" s="123" t="s">
        <v>101</v>
      </c>
      <c r="V47" s="123" t="s">
        <v>102</v>
      </c>
      <c r="W47" s="123" t="s">
        <v>103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110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41443775</v>
      </c>
      <c r="C68" s="18">
        <v>0</v>
      </c>
      <c r="D68" s="19">
        <v>46226955</v>
      </c>
      <c r="E68" s="20">
        <v>40665583</v>
      </c>
      <c r="F68" s="20">
        <v>3623418</v>
      </c>
      <c r="G68" s="20">
        <v>2836828</v>
      </c>
      <c r="H68" s="20">
        <v>3627179</v>
      </c>
      <c r="I68" s="20">
        <v>10087425</v>
      </c>
      <c r="J68" s="20">
        <v>3218068</v>
      </c>
      <c r="K68" s="20">
        <v>3622181</v>
      </c>
      <c r="L68" s="20">
        <v>3579046</v>
      </c>
      <c r="M68" s="20">
        <v>10419295</v>
      </c>
      <c r="N68" s="20">
        <v>4019563</v>
      </c>
      <c r="O68" s="20">
        <v>3717193</v>
      </c>
      <c r="P68" s="20">
        <v>3720794</v>
      </c>
      <c r="Q68" s="20">
        <v>11457550</v>
      </c>
      <c r="R68" s="20">
        <v>3730644</v>
      </c>
      <c r="S68" s="20">
        <v>3730644</v>
      </c>
      <c r="T68" s="20">
        <v>3713719</v>
      </c>
      <c r="U68" s="20">
        <v>11175007</v>
      </c>
      <c r="V68" s="20">
        <v>43139277</v>
      </c>
      <c r="W68" s="20">
        <v>40665583</v>
      </c>
      <c r="X68" s="20">
        <v>0</v>
      </c>
      <c r="Y68" s="19">
        <v>0</v>
      </c>
      <c r="Z68" s="22">
        <v>40665583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52507493</v>
      </c>
      <c r="C70" s="18">
        <v>0</v>
      </c>
      <c r="D70" s="19">
        <v>60062834</v>
      </c>
      <c r="E70" s="20">
        <v>59324304</v>
      </c>
      <c r="F70" s="20">
        <v>5412449</v>
      </c>
      <c r="G70" s="20">
        <v>5841178</v>
      </c>
      <c r="H70" s="20">
        <v>7121619</v>
      </c>
      <c r="I70" s="20">
        <v>18375246</v>
      </c>
      <c r="J70" s="20">
        <v>6467619</v>
      </c>
      <c r="K70" s="20">
        <v>1160729</v>
      </c>
      <c r="L70" s="20">
        <v>4980581</v>
      </c>
      <c r="M70" s="20">
        <v>12608929</v>
      </c>
      <c r="N70" s="20">
        <v>5037148</v>
      </c>
      <c r="O70" s="20">
        <v>4938331</v>
      </c>
      <c r="P70" s="20">
        <v>4622015</v>
      </c>
      <c r="Q70" s="20">
        <v>14597494</v>
      </c>
      <c r="R70" s="20">
        <v>4782948</v>
      </c>
      <c r="S70" s="20">
        <v>3951885</v>
      </c>
      <c r="T70" s="20">
        <v>5693876</v>
      </c>
      <c r="U70" s="20">
        <v>14428709</v>
      </c>
      <c r="V70" s="20">
        <v>60010378</v>
      </c>
      <c r="W70" s="20">
        <v>59324304</v>
      </c>
      <c r="X70" s="20">
        <v>0</v>
      </c>
      <c r="Y70" s="19">
        <v>0</v>
      </c>
      <c r="Z70" s="22">
        <v>59324304</v>
      </c>
    </row>
    <row r="71" spans="1:26" ht="12.75" hidden="1">
      <c r="A71" s="38" t="s">
        <v>67</v>
      </c>
      <c r="B71" s="18">
        <v>69868074</v>
      </c>
      <c r="C71" s="18">
        <v>0</v>
      </c>
      <c r="D71" s="19">
        <v>66421399</v>
      </c>
      <c r="E71" s="20">
        <v>71852559</v>
      </c>
      <c r="F71" s="20">
        <v>9208967</v>
      </c>
      <c r="G71" s="20">
        <v>7744690</v>
      </c>
      <c r="H71" s="20">
        <v>9349983</v>
      </c>
      <c r="I71" s="20">
        <v>26303640</v>
      </c>
      <c r="J71" s="20">
        <v>8053038</v>
      </c>
      <c r="K71" s="20">
        <v>7332612</v>
      </c>
      <c r="L71" s="20">
        <v>10367942</v>
      </c>
      <c r="M71" s="20">
        <v>25753592</v>
      </c>
      <c r="N71" s="20">
        <v>6337420</v>
      </c>
      <c r="O71" s="20">
        <v>941730</v>
      </c>
      <c r="P71" s="20">
        <v>7385204</v>
      </c>
      <c r="Q71" s="20">
        <v>14664354</v>
      </c>
      <c r="R71" s="20">
        <v>6654495</v>
      </c>
      <c r="S71" s="20">
        <v>6460062</v>
      </c>
      <c r="T71" s="20">
        <v>8630843</v>
      </c>
      <c r="U71" s="20">
        <v>21745400</v>
      </c>
      <c r="V71" s="20">
        <v>88466986</v>
      </c>
      <c r="W71" s="20">
        <v>71852559</v>
      </c>
      <c r="X71" s="20">
        <v>0</v>
      </c>
      <c r="Y71" s="19">
        <v>0</v>
      </c>
      <c r="Z71" s="22">
        <v>71852559</v>
      </c>
    </row>
    <row r="72" spans="1:26" ht="12.75" hidden="1">
      <c r="A72" s="38" t="s">
        <v>68</v>
      </c>
      <c r="B72" s="18">
        <v>30687592</v>
      </c>
      <c r="C72" s="18">
        <v>0</v>
      </c>
      <c r="D72" s="19">
        <v>31658725</v>
      </c>
      <c r="E72" s="20">
        <v>30217725</v>
      </c>
      <c r="F72" s="20">
        <v>2584902</v>
      </c>
      <c r="G72" s="20">
        <v>2576541</v>
      </c>
      <c r="H72" s="20">
        <v>2576147</v>
      </c>
      <c r="I72" s="20">
        <v>7737590</v>
      </c>
      <c r="J72" s="20">
        <v>2563509</v>
      </c>
      <c r="K72" s="20">
        <v>2565136</v>
      </c>
      <c r="L72" s="20">
        <v>2565896</v>
      </c>
      <c r="M72" s="20">
        <v>7694541</v>
      </c>
      <c r="N72" s="20">
        <v>2545799</v>
      </c>
      <c r="O72" s="20">
        <v>2558687</v>
      </c>
      <c r="P72" s="20">
        <v>2560616</v>
      </c>
      <c r="Q72" s="20">
        <v>7665102</v>
      </c>
      <c r="R72" s="20">
        <v>2559118</v>
      </c>
      <c r="S72" s="20">
        <v>2248234</v>
      </c>
      <c r="T72" s="20">
        <v>2246769</v>
      </c>
      <c r="U72" s="20">
        <v>7054121</v>
      </c>
      <c r="V72" s="20">
        <v>30151354</v>
      </c>
      <c r="W72" s="20">
        <v>30217725</v>
      </c>
      <c r="X72" s="20">
        <v>0</v>
      </c>
      <c r="Y72" s="19">
        <v>0</v>
      </c>
      <c r="Z72" s="22">
        <v>30217725</v>
      </c>
    </row>
    <row r="73" spans="1:26" ht="12.75" hidden="1">
      <c r="A73" s="38" t="s">
        <v>69</v>
      </c>
      <c r="B73" s="18">
        <v>12277956</v>
      </c>
      <c r="C73" s="18">
        <v>0</v>
      </c>
      <c r="D73" s="19">
        <v>14521434</v>
      </c>
      <c r="E73" s="20">
        <v>14153234</v>
      </c>
      <c r="F73" s="20">
        <v>838297</v>
      </c>
      <c r="G73" s="20">
        <v>839762</v>
      </c>
      <c r="H73" s="20">
        <v>833933</v>
      </c>
      <c r="I73" s="20">
        <v>2511992</v>
      </c>
      <c r="J73" s="20">
        <v>802682</v>
      </c>
      <c r="K73" s="20">
        <v>799376</v>
      </c>
      <c r="L73" s="20">
        <v>799528</v>
      </c>
      <c r="M73" s="20">
        <v>2401586</v>
      </c>
      <c r="N73" s="20">
        <v>797713</v>
      </c>
      <c r="O73" s="20">
        <v>795281</v>
      </c>
      <c r="P73" s="20">
        <v>795037</v>
      </c>
      <c r="Q73" s="20">
        <v>2388031</v>
      </c>
      <c r="R73" s="20">
        <v>795538</v>
      </c>
      <c r="S73" s="20">
        <v>1106790</v>
      </c>
      <c r="T73" s="20">
        <v>1106089</v>
      </c>
      <c r="U73" s="20">
        <v>3008417</v>
      </c>
      <c r="V73" s="20">
        <v>10310026</v>
      </c>
      <c r="W73" s="20">
        <v>14153234</v>
      </c>
      <c r="X73" s="20">
        <v>0</v>
      </c>
      <c r="Y73" s="19">
        <v>0</v>
      </c>
      <c r="Z73" s="22">
        <v>14153234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73563529</v>
      </c>
      <c r="C75" s="27">
        <v>0</v>
      </c>
      <c r="D75" s="28">
        <v>73345362</v>
      </c>
      <c r="E75" s="29">
        <v>73345362</v>
      </c>
      <c r="F75" s="29">
        <v>6859023</v>
      </c>
      <c r="G75" s="29">
        <v>6635516</v>
      </c>
      <c r="H75" s="29">
        <v>6866360</v>
      </c>
      <c r="I75" s="29">
        <v>20360899</v>
      </c>
      <c r="J75" s="29">
        <v>6959811</v>
      </c>
      <c r="K75" s="29">
        <v>7146728</v>
      </c>
      <c r="L75" s="29">
        <v>7205049</v>
      </c>
      <c r="M75" s="29">
        <v>21311588</v>
      </c>
      <c r="N75" s="29">
        <v>7299542</v>
      </c>
      <c r="O75" s="29">
        <v>7298197</v>
      </c>
      <c r="P75" s="29">
        <v>7185502</v>
      </c>
      <c r="Q75" s="29">
        <v>21783241</v>
      </c>
      <c r="R75" s="29">
        <v>6679182</v>
      </c>
      <c r="S75" s="29">
        <v>5998476</v>
      </c>
      <c r="T75" s="29">
        <v>5364216</v>
      </c>
      <c r="U75" s="29">
        <v>18041874</v>
      </c>
      <c r="V75" s="29">
        <v>81497602</v>
      </c>
      <c r="W75" s="29">
        <v>73345362</v>
      </c>
      <c r="X75" s="29">
        <v>0</v>
      </c>
      <c r="Y75" s="28">
        <v>0</v>
      </c>
      <c r="Z75" s="30">
        <v>73345362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10920602</v>
      </c>
      <c r="C83" s="18"/>
      <c r="D83" s="19">
        <v>-73073167</v>
      </c>
      <c r="E83" s="20">
        <v>-73073167</v>
      </c>
      <c r="F83" s="20">
        <v>1913928</v>
      </c>
      <c r="G83" s="20">
        <v>7517564</v>
      </c>
      <c r="H83" s="20"/>
      <c r="I83" s="20">
        <v>1913928</v>
      </c>
      <c r="J83" s="20">
        <v>7517564</v>
      </c>
      <c r="K83" s="20">
        <v>7519472</v>
      </c>
      <c r="L83" s="20">
        <v>7517564</v>
      </c>
      <c r="M83" s="20">
        <v>7517564</v>
      </c>
      <c r="N83" s="20">
        <v>7519562</v>
      </c>
      <c r="O83" s="20">
        <v>7517564</v>
      </c>
      <c r="P83" s="20">
        <v>7519553</v>
      </c>
      <c r="Q83" s="20">
        <v>7519562</v>
      </c>
      <c r="R83" s="20">
        <v>7517564</v>
      </c>
      <c r="S83" s="20">
        <v>7517564</v>
      </c>
      <c r="T83" s="20"/>
      <c r="U83" s="20">
        <v>7517564</v>
      </c>
      <c r="V83" s="20">
        <v>1913928</v>
      </c>
      <c r="W83" s="20">
        <v>-6089435</v>
      </c>
      <c r="X83" s="20"/>
      <c r="Y83" s="19"/>
      <c r="Z83" s="22">
        <v>-73073167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184183207</v>
      </c>
      <c r="C5" s="18">
        <v>0</v>
      </c>
      <c r="D5" s="58">
        <v>181555634</v>
      </c>
      <c r="E5" s="59">
        <v>181555634</v>
      </c>
      <c r="F5" s="59">
        <v>15717427</v>
      </c>
      <c r="G5" s="59">
        <v>15688421</v>
      </c>
      <c r="H5" s="59">
        <v>15605955</v>
      </c>
      <c r="I5" s="59">
        <v>47011803</v>
      </c>
      <c r="J5" s="59">
        <v>15276582</v>
      </c>
      <c r="K5" s="59">
        <v>15807022</v>
      </c>
      <c r="L5" s="59">
        <v>15709409</v>
      </c>
      <c r="M5" s="59">
        <v>46793013</v>
      </c>
      <c r="N5" s="59">
        <v>15654885</v>
      </c>
      <c r="O5" s="59">
        <v>15712516</v>
      </c>
      <c r="P5" s="59">
        <v>31569972</v>
      </c>
      <c r="Q5" s="59">
        <v>62937373</v>
      </c>
      <c r="R5" s="59">
        <v>372970</v>
      </c>
      <c r="S5" s="59">
        <v>15818221</v>
      </c>
      <c r="T5" s="59">
        <v>0</v>
      </c>
      <c r="U5" s="59">
        <v>16191191</v>
      </c>
      <c r="V5" s="59">
        <v>172933380</v>
      </c>
      <c r="W5" s="59">
        <v>181555634</v>
      </c>
      <c r="X5" s="59">
        <v>-8622254</v>
      </c>
      <c r="Y5" s="60">
        <v>-4.75</v>
      </c>
      <c r="Z5" s="61">
        <v>181555634</v>
      </c>
    </row>
    <row r="6" spans="1:26" ht="12.75">
      <c r="A6" s="57" t="s">
        <v>32</v>
      </c>
      <c r="B6" s="18">
        <v>546822258</v>
      </c>
      <c r="C6" s="18">
        <v>0</v>
      </c>
      <c r="D6" s="58">
        <v>1191472825</v>
      </c>
      <c r="E6" s="59">
        <v>1122076066</v>
      </c>
      <c r="F6" s="59">
        <v>96769128</v>
      </c>
      <c r="G6" s="59">
        <v>110686586</v>
      </c>
      <c r="H6" s="59">
        <v>100670591</v>
      </c>
      <c r="I6" s="59">
        <v>308126305</v>
      </c>
      <c r="J6" s="59">
        <v>86624289</v>
      </c>
      <c r="K6" s="59">
        <v>86747953</v>
      </c>
      <c r="L6" s="59">
        <v>85716622</v>
      </c>
      <c r="M6" s="59">
        <v>259088864</v>
      </c>
      <c r="N6" s="59">
        <v>78392620</v>
      </c>
      <c r="O6" s="59">
        <v>101238969</v>
      </c>
      <c r="P6" s="59">
        <v>109504384</v>
      </c>
      <c r="Q6" s="59">
        <v>289135973</v>
      </c>
      <c r="R6" s="59">
        <v>16767692</v>
      </c>
      <c r="S6" s="59">
        <v>115047122</v>
      </c>
      <c r="T6" s="59">
        <v>0</v>
      </c>
      <c r="U6" s="59">
        <v>131814814</v>
      </c>
      <c r="V6" s="59">
        <v>988165956</v>
      </c>
      <c r="W6" s="59">
        <v>1122076066</v>
      </c>
      <c r="X6" s="59">
        <v>-133910110</v>
      </c>
      <c r="Y6" s="60">
        <v>-11.93</v>
      </c>
      <c r="Z6" s="61">
        <v>1122076066</v>
      </c>
    </row>
    <row r="7" spans="1:26" ht="12.75">
      <c r="A7" s="57" t="s">
        <v>33</v>
      </c>
      <c r="B7" s="18">
        <v>27348842</v>
      </c>
      <c r="C7" s="18">
        <v>0</v>
      </c>
      <c r="D7" s="58">
        <v>19122069</v>
      </c>
      <c r="E7" s="59">
        <v>19122069</v>
      </c>
      <c r="F7" s="59">
        <v>0</v>
      </c>
      <c r="G7" s="59">
        <v>379682</v>
      </c>
      <c r="H7" s="59">
        <v>2380826</v>
      </c>
      <c r="I7" s="59">
        <v>2760508</v>
      </c>
      <c r="J7" s="59">
        <v>1807087</v>
      </c>
      <c r="K7" s="59">
        <v>2039714</v>
      </c>
      <c r="L7" s="59">
        <v>94671</v>
      </c>
      <c r="M7" s="59">
        <v>3941472</v>
      </c>
      <c r="N7" s="59">
        <v>1385131</v>
      </c>
      <c r="O7" s="59">
        <v>1333705</v>
      </c>
      <c r="P7" s="59">
        <v>55699</v>
      </c>
      <c r="Q7" s="59">
        <v>2774535</v>
      </c>
      <c r="R7" s="59">
        <v>0</v>
      </c>
      <c r="S7" s="59">
        <v>477310</v>
      </c>
      <c r="T7" s="59">
        <v>0</v>
      </c>
      <c r="U7" s="59">
        <v>477310</v>
      </c>
      <c r="V7" s="59">
        <v>9953825</v>
      </c>
      <c r="W7" s="59">
        <v>19122069</v>
      </c>
      <c r="X7" s="59">
        <v>-9168244</v>
      </c>
      <c r="Y7" s="60">
        <v>-47.95</v>
      </c>
      <c r="Z7" s="61">
        <v>19122069</v>
      </c>
    </row>
    <row r="8" spans="1:26" ht="12.75">
      <c r="A8" s="57" t="s">
        <v>34</v>
      </c>
      <c r="B8" s="18">
        <v>260807113</v>
      </c>
      <c r="C8" s="18">
        <v>0</v>
      </c>
      <c r="D8" s="58">
        <v>266968500</v>
      </c>
      <c r="E8" s="59">
        <v>266968500</v>
      </c>
      <c r="F8" s="59">
        <v>0</v>
      </c>
      <c r="G8" s="59">
        <v>107474000</v>
      </c>
      <c r="H8" s="59">
        <v>0</v>
      </c>
      <c r="I8" s="59">
        <v>107474000</v>
      </c>
      <c r="J8" s="59">
        <v>0</v>
      </c>
      <c r="K8" s="59">
        <v>3154395</v>
      </c>
      <c r="L8" s="59">
        <v>85403243</v>
      </c>
      <c r="M8" s="59">
        <v>88557638</v>
      </c>
      <c r="N8" s="59">
        <v>1271649</v>
      </c>
      <c r="O8" s="59">
        <v>0</v>
      </c>
      <c r="P8" s="59">
        <v>3524634</v>
      </c>
      <c r="Q8" s="59">
        <v>4796283</v>
      </c>
      <c r="R8" s="59">
        <v>0</v>
      </c>
      <c r="S8" s="59">
        <v>64484000</v>
      </c>
      <c r="T8" s="59">
        <v>0</v>
      </c>
      <c r="U8" s="59">
        <v>64484000</v>
      </c>
      <c r="V8" s="59">
        <v>265311921</v>
      </c>
      <c r="W8" s="59">
        <v>266968500</v>
      </c>
      <c r="X8" s="59">
        <v>-1656579</v>
      </c>
      <c r="Y8" s="60">
        <v>-0.62</v>
      </c>
      <c r="Z8" s="61">
        <v>266968500</v>
      </c>
    </row>
    <row r="9" spans="1:26" ht="12.75">
      <c r="A9" s="57" t="s">
        <v>35</v>
      </c>
      <c r="B9" s="18">
        <v>600827591</v>
      </c>
      <c r="C9" s="18">
        <v>0</v>
      </c>
      <c r="D9" s="58">
        <v>56778257</v>
      </c>
      <c r="E9" s="59">
        <v>74752908</v>
      </c>
      <c r="F9" s="59">
        <v>-2053052</v>
      </c>
      <c r="G9" s="59">
        <v>3450421</v>
      </c>
      <c r="H9" s="59">
        <v>4310928</v>
      </c>
      <c r="I9" s="59">
        <v>5708297</v>
      </c>
      <c r="J9" s="59">
        <v>5748168</v>
      </c>
      <c r="K9" s="59">
        <v>5948422</v>
      </c>
      <c r="L9" s="59">
        <v>6033770</v>
      </c>
      <c r="M9" s="59">
        <v>17730360</v>
      </c>
      <c r="N9" s="59">
        <v>4858608</v>
      </c>
      <c r="O9" s="59">
        <v>6625658</v>
      </c>
      <c r="P9" s="59">
        <v>2524765</v>
      </c>
      <c r="Q9" s="59">
        <v>14009031</v>
      </c>
      <c r="R9" s="59">
        <v>-1262636</v>
      </c>
      <c r="S9" s="59">
        <v>-30566771</v>
      </c>
      <c r="T9" s="59">
        <v>0</v>
      </c>
      <c r="U9" s="59">
        <v>-31829407</v>
      </c>
      <c r="V9" s="59">
        <v>5618281</v>
      </c>
      <c r="W9" s="59">
        <v>74752908</v>
      </c>
      <c r="X9" s="59">
        <v>-69134627</v>
      </c>
      <c r="Y9" s="60">
        <v>-92.48</v>
      </c>
      <c r="Z9" s="61">
        <v>74752908</v>
      </c>
    </row>
    <row r="10" spans="1:26" ht="20.25">
      <c r="A10" s="62" t="s">
        <v>104</v>
      </c>
      <c r="B10" s="63">
        <f>SUM(B5:B9)</f>
        <v>1619989011</v>
      </c>
      <c r="C10" s="63">
        <f>SUM(C5:C9)</f>
        <v>0</v>
      </c>
      <c r="D10" s="64">
        <f aca="true" t="shared" si="0" ref="D10:Z10">SUM(D5:D9)</f>
        <v>1715897285</v>
      </c>
      <c r="E10" s="65">
        <f t="shared" si="0"/>
        <v>1664475177</v>
      </c>
      <c r="F10" s="65">
        <f t="shared" si="0"/>
        <v>110433503</v>
      </c>
      <c r="G10" s="65">
        <f t="shared" si="0"/>
        <v>237679110</v>
      </c>
      <c r="H10" s="65">
        <f t="shared" si="0"/>
        <v>122968300</v>
      </c>
      <c r="I10" s="65">
        <f t="shared" si="0"/>
        <v>471080913</v>
      </c>
      <c r="J10" s="65">
        <f t="shared" si="0"/>
        <v>109456126</v>
      </c>
      <c r="K10" s="65">
        <f t="shared" si="0"/>
        <v>113697506</v>
      </c>
      <c r="L10" s="65">
        <f t="shared" si="0"/>
        <v>192957715</v>
      </c>
      <c r="M10" s="65">
        <f t="shared" si="0"/>
        <v>416111347</v>
      </c>
      <c r="N10" s="65">
        <f t="shared" si="0"/>
        <v>101562893</v>
      </c>
      <c r="O10" s="65">
        <f t="shared" si="0"/>
        <v>124910848</v>
      </c>
      <c r="P10" s="65">
        <f t="shared" si="0"/>
        <v>147179454</v>
      </c>
      <c r="Q10" s="65">
        <f t="shared" si="0"/>
        <v>373653195</v>
      </c>
      <c r="R10" s="65">
        <f t="shared" si="0"/>
        <v>15878026</v>
      </c>
      <c r="S10" s="65">
        <f t="shared" si="0"/>
        <v>165259882</v>
      </c>
      <c r="T10" s="65">
        <f t="shared" si="0"/>
        <v>0</v>
      </c>
      <c r="U10" s="65">
        <f t="shared" si="0"/>
        <v>181137908</v>
      </c>
      <c r="V10" s="65">
        <f t="shared" si="0"/>
        <v>1441983363</v>
      </c>
      <c r="W10" s="65">
        <f t="shared" si="0"/>
        <v>1664475177</v>
      </c>
      <c r="X10" s="65">
        <f t="shared" si="0"/>
        <v>-222491814</v>
      </c>
      <c r="Y10" s="66">
        <f>+IF(W10&lt;&gt;0,(X10/W10)*100,0)</f>
        <v>-13.367085137371202</v>
      </c>
      <c r="Z10" s="67">
        <f t="shared" si="0"/>
        <v>1664475177</v>
      </c>
    </row>
    <row r="11" spans="1:26" ht="12.75">
      <c r="A11" s="57" t="s">
        <v>36</v>
      </c>
      <c r="B11" s="18">
        <v>425265201</v>
      </c>
      <c r="C11" s="18">
        <v>0</v>
      </c>
      <c r="D11" s="58">
        <v>486781791</v>
      </c>
      <c r="E11" s="59">
        <v>511020660</v>
      </c>
      <c r="F11" s="59">
        <v>536900</v>
      </c>
      <c r="G11" s="59">
        <v>640325</v>
      </c>
      <c r="H11" s="59">
        <v>634001</v>
      </c>
      <c r="I11" s="59">
        <v>1811226</v>
      </c>
      <c r="J11" s="59">
        <v>893884</v>
      </c>
      <c r="K11" s="59">
        <v>726465</v>
      </c>
      <c r="L11" s="59">
        <v>518125</v>
      </c>
      <c r="M11" s="59">
        <v>2138474</v>
      </c>
      <c r="N11" s="59">
        <v>571076</v>
      </c>
      <c r="O11" s="59">
        <v>39358783</v>
      </c>
      <c r="P11" s="59">
        <v>84864220</v>
      </c>
      <c r="Q11" s="59">
        <v>124794079</v>
      </c>
      <c r="R11" s="59">
        <v>136785</v>
      </c>
      <c r="S11" s="59">
        <v>219396</v>
      </c>
      <c r="T11" s="59">
        <v>0</v>
      </c>
      <c r="U11" s="59">
        <v>356181</v>
      </c>
      <c r="V11" s="59">
        <v>129099960</v>
      </c>
      <c r="W11" s="59">
        <v>511020660</v>
      </c>
      <c r="X11" s="59">
        <v>-381920700</v>
      </c>
      <c r="Y11" s="60">
        <v>-74.74</v>
      </c>
      <c r="Z11" s="61">
        <v>511020660</v>
      </c>
    </row>
    <row r="12" spans="1:26" ht="12.75">
      <c r="A12" s="57" t="s">
        <v>37</v>
      </c>
      <c r="B12" s="18">
        <v>26461496</v>
      </c>
      <c r="C12" s="18">
        <v>0</v>
      </c>
      <c r="D12" s="58">
        <v>34243749</v>
      </c>
      <c r="E12" s="59">
        <v>34243749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18097723</v>
      </c>
      <c r="Q12" s="59">
        <v>18097723</v>
      </c>
      <c r="R12" s="59">
        <v>0</v>
      </c>
      <c r="S12" s="59">
        <v>0</v>
      </c>
      <c r="T12" s="59">
        <v>0</v>
      </c>
      <c r="U12" s="59">
        <v>0</v>
      </c>
      <c r="V12" s="59">
        <v>18097723</v>
      </c>
      <c r="W12" s="59">
        <v>34243749</v>
      </c>
      <c r="X12" s="59">
        <v>-16146026</v>
      </c>
      <c r="Y12" s="60">
        <v>-47.15</v>
      </c>
      <c r="Z12" s="61">
        <v>34243749</v>
      </c>
    </row>
    <row r="13" spans="1:26" ht="12.75">
      <c r="A13" s="57" t="s">
        <v>105</v>
      </c>
      <c r="B13" s="18">
        <v>235992074</v>
      </c>
      <c r="C13" s="18">
        <v>0</v>
      </c>
      <c r="D13" s="58">
        <v>251386792</v>
      </c>
      <c r="E13" s="59">
        <v>264937109</v>
      </c>
      <c r="F13" s="59">
        <v>0</v>
      </c>
      <c r="G13" s="59">
        <v>0</v>
      </c>
      <c r="H13" s="59">
        <v>0</v>
      </c>
      <c r="I13" s="59">
        <v>0</v>
      </c>
      <c r="J13" s="59">
        <v>24896</v>
      </c>
      <c r="K13" s="59">
        <v>41300</v>
      </c>
      <c r="L13" s="59">
        <v>38200</v>
      </c>
      <c r="M13" s="59">
        <v>104396</v>
      </c>
      <c r="N13" s="59">
        <v>46500</v>
      </c>
      <c r="O13" s="59">
        <v>0</v>
      </c>
      <c r="P13" s="59">
        <v>0</v>
      </c>
      <c r="Q13" s="59">
        <v>46500</v>
      </c>
      <c r="R13" s="59">
        <v>0</v>
      </c>
      <c r="S13" s="59">
        <v>4800</v>
      </c>
      <c r="T13" s="59">
        <v>0</v>
      </c>
      <c r="U13" s="59">
        <v>4800</v>
      </c>
      <c r="V13" s="59">
        <v>155696</v>
      </c>
      <c r="W13" s="59">
        <v>264937109</v>
      </c>
      <c r="X13" s="59">
        <v>-264781413</v>
      </c>
      <c r="Y13" s="60">
        <v>-99.94</v>
      </c>
      <c r="Z13" s="61">
        <v>264937109</v>
      </c>
    </row>
    <row r="14" spans="1:26" ht="12.75">
      <c r="A14" s="57" t="s">
        <v>38</v>
      </c>
      <c r="B14" s="18">
        <v>1818446</v>
      </c>
      <c r="C14" s="18">
        <v>0</v>
      </c>
      <c r="D14" s="58">
        <v>40000</v>
      </c>
      <c r="E14" s="59">
        <v>40000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4426</v>
      </c>
      <c r="P14" s="59">
        <v>0</v>
      </c>
      <c r="Q14" s="59">
        <v>4426</v>
      </c>
      <c r="R14" s="59">
        <v>0</v>
      </c>
      <c r="S14" s="59">
        <v>0</v>
      </c>
      <c r="T14" s="59">
        <v>0</v>
      </c>
      <c r="U14" s="59">
        <v>0</v>
      </c>
      <c r="V14" s="59">
        <v>4426</v>
      </c>
      <c r="W14" s="59">
        <v>40000</v>
      </c>
      <c r="X14" s="59">
        <v>-35574</v>
      </c>
      <c r="Y14" s="60">
        <v>-88.94</v>
      </c>
      <c r="Z14" s="61">
        <v>40000</v>
      </c>
    </row>
    <row r="15" spans="1:26" ht="12.75">
      <c r="A15" s="57" t="s">
        <v>39</v>
      </c>
      <c r="B15" s="18">
        <v>478359093</v>
      </c>
      <c r="C15" s="18">
        <v>0</v>
      </c>
      <c r="D15" s="58">
        <v>547069907</v>
      </c>
      <c r="E15" s="59">
        <v>553533078</v>
      </c>
      <c r="F15" s="59">
        <v>6671557</v>
      </c>
      <c r="G15" s="59">
        <v>61023877</v>
      </c>
      <c r="H15" s="59">
        <v>78812524</v>
      </c>
      <c r="I15" s="59">
        <v>146507958</v>
      </c>
      <c r="J15" s="59">
        <v>45476331</v>
      </c>
      <c r="K15" s="59">
        <v>43704089</v>
      </c>
      <c r="L15" s="59">
        <v>39510744</v>
      </c>
      <c r="M15" s="59">
        <v>128691164</v>
      </c>
      <c r="N15" s="59">
        <v>33250836</v>
      </c>
      <c r="O15" s="59">
        <v>35493993</v>
      </c>
      <c r="P15" s="59">
        <v>44873411</v>
      </c>
      <c r="Q15" s="59">
        <v>113618240</v>
      </c>
      <c r="R15" s="59">
        <v>40385385</v>
      </c>
      <c r="S15" s="59">
        <v>33002495</v>
      </c>
      <c r="T15" s="59">
        <v>0</v>
      </c>
      <c r="U15" s="59">
        <v>73387880</v>
      </c>
      <c r="V15" s="59">
        <v>462205242</v>
      </c>
      <c r="W15" s="59">
        <v>553533078</v>
      </c>
      <c r="X15" s="59">
        <v>-91327836</v>
      </c>
      <c r="Y15" s="60">
        <v>-16.5</v>
      </c>
      <c r="Z15" s="61">
        <v>553533078</v>
      </c>
    </row>
    <row r="16" spans="1:26" ht="12.75">
      <c r="A16" s="57" t="s">
        <v>34</v>
      </c>
      <c r="B16" s="18">
        <v>755183</v>
      </c>
      <c r="C16" s="18">
        <v>0</v>
      </c>
      <c r="D16" s="58">
        <v>660400</v>
      </c>
      <c r="E16" s="59">
        <v>1670400</v>
      </c>
      <c r="F16" s="59">
        <v>3716991</v>
      </c>
      <c r="G16" s="59">
        <v>3739536</v>
      </c>
      <c r="H16" s="59">
        <v>3706635</v>
      </c>
      <c r="I16" s="59">
        <v>11163162</v>
      </c>
      <c r="J16" s="59">
        <v>3668293</v>
      </c>
      <c r="K16" s="59">
        <v>3812814</v>
      </c>
      <c r="L16" s="59">
        <v>3772300</v>
      </c>
      <c r="M16" s="59">
        <v>11253407</v>
      </c>
      <c r="N16" s="59">
        <v>3814110</v>
      </c>
      <c r="O16" s="59">
        <v>3811302</v>
      </c>
      <c r="P16" s="59">
        <v>3734499</v>
      </c>
      <c r="Q16" s="59">
        <v>11359911</v>
      </c>
      <c r="R16" s="59">
        <v>5079998</v>
      </c>
      <c r="S16" s="59">
        <v>3921432</v>
      </c>
      <c r="T16" s="59">
        <v>0</v>
      </c>
      <c r="U16" s="59">
        <v>9001430</v>
      </c>
      <c r="V16" s="59">
        <v>42777910</v>
      </c>
      <c r="W16" s="59">
        <v>1670400</v>
      </c>
      <c r="X16" s="59">
        <v>41107510</v>
      </c>
      <c r="Y16" s="60">
        <v>2460.94</v>
      </c>
      <c r="Z16" s="61">
        <v>1670400</v>
      </c>
    </row>
    <row r="17" spans="1:26" ht="12.75">
      <c r="A17" s="57" t="s">
        <v>40</v>
      </c>
      <c r="B17" s="18">
        <v>575065574</v>
      </c>
      <c r="C17" s="18">
        <v>0</v>
      </c>
      <c r="D17" s="58">
        <v>498665791</v>
      </c>
      <c r="E17" s="59">
        <v>533345423</v>
      </c>
      <c r="F17" s="59">
        <v>11982627</v>
      </c>
      <c r="G17" s="59">
        <v>19914465</v>
      </c>
      <c r="H17" s="59">
        <v>24409714</v>
      </c>
      <c r="I17" s="59">
        <v>56306806</v>
      </c>
      <c r="J17" s="59">
        <v>23009082</v>
      </c>
      <c r="K17" s="59">
        <v>40513199</v>
      </c>
      <c r="L17" s="59">
        <v>18841283</v>
      </c>
      <c r="M17" s="59">
        <v>82363564</v>
      </c>
      <c r="N17" s="59">
        <v>16834599</v>
      </c>
      <c r="O17" s="59">
        <v>20713203</v>
      </c>
      <c r="P17" s="59">
        <v>37131924</v>
      </c>
      <c r="Q17" s="59">
        <v>74679726</v>
      </c>
      <c r="R17" s="59">
        <v>11761936</v>
      </c>
      <c r="S17" s="59">
        <v>34230692</v>
      </c>
      <c r="T17" s="59">
        <v>0</v>
      </c>
      <c r="U17" s="59">
        <v>45992628</v>
      </c>
      <c r="V17" s="59">
        <v>259342724</v>
      </c>
      <c r="W17" s="59">
        <v>533345423</v>
      </c>
      <c r="X17" s="59">
        <v>-274002699</v>
      </c>
      <c r="Y17" s="60">
        <v>-51.37</v>
      </c>
      <c r="Z17" s="61">
        <v>533345423</v>
      </c>
    </row>
    <row r="18" spans="1:26" ht="12.75">
      <c r="A18" s="68" t="s">
        <v>41</v>
      </c>
      <c r="B18" s="69">
        <f>SUM(B11:B17)</f>
        <v>1743717067</v>
      </c>
      <c r="C18" s="69">
        <f>SUM(C11:C17)</f>
        <v>0</v>
      </c>
      <c r="D18" s="70">
        <f aca="true" t="shared" si="1" ref="D18:Z18">SUM(D11:D17)</f>
        <v>1818848430</v>
      </c>
      <c r="E18" s="71">
        <f t="shared" si="1"/>
        <v>1898790419</v>
      </c>
      <c r="F18" s="71">
        <f t="shared" si="1"/>
        <v>22908075</v>
      </c>
      <c r="G18" s="71">
        <f t="shared" si="1"/>
        <v>85318203</v>
      </c>
      <c r="H18" s="71">
        <f t="shared" si="1"/>
        <v>107562874</v>
      </c>
      <c r="I18" s="71">
        <f t="shared" si="1"/>
        <v>215789152</v>
      </c>
      <c r="J18" s="71">
        <f t="shared" si="1"/>
        <v>73072486</v>
      </c>
      <c r="K18" s="71">
        <f t="shared" si="1"/>
        <v>88797867</v>
      </c>
      <c r="L18" s="71">
        <f t="shared" si="1"/>
        <v>62680652</v>
      </c>
      <c r="M18" s="71">
        <f t="shared" si="1"/>
        <v>224551005</v>
      </c>
      <c r="N18" s="71">
        <f t="shared" si="1"/>
        <v>54517121</v>
      </c>
      <c r="O18" s="71">
        <f t="shared" si="1"/>
        <v>99381707</v>
      </c>
      <c r="P18" s="71">
        <f t="shared" si="1"/>
        <v>188701777</v>
      </c>
      <c r="Q18" s="71">
        <f t="shared" si="1"/>
        <v>342600605</v>
      </c>
      <c r="R18" s="71">
        <f t="shared" si="1"/>
        <v>57364104</v>
      </c>
      <c r="S18" s="71">
        <f t="shared" si="1"/>
        <v>71378815</v>
      </c>
      <c r="T18" s="71">
        <f t="shared" si="1"/>
        <v>0</v>
      </c>
      <c r="U18" s="71">
        <f t="shared" si="1"/>
        <v>128742919</v>
      </c>
      <c r="V18" s="71">
        <f t="shared" si="1"/>
        <v>911683681</v>
      </c>
      <c r="W18" s="71">
        <f t="shared" si="1"/>
        <v>1898790419</v>
      </c>
      <c r="X18" s="71">
        <f t="shared" si="1"/>
        <v>-987106738</v>
      </c>
      <c r="Y18" s="66">
        <f>+IF(W18&lt;&gt;0,(X18/W18)*100,0)</f>
        <v>-51.98608167192358</v>
      </c>
      <c r="Z18" s="72">
        <f t="shared" si="1"/>
        <v>1898790419</v>
      </c>
    </row>
    <row r="19" spans="1:26" ht="12.75">
      <c r="A19" s="68" t="s">
        <v>42</v>
      </c>
      <c r="B19" s="73">
        <f>+B10-B18</f>
        <v>-123728056</v>
      </c>
      <c r="C19" s="73">
        <f>+C10-C18</f>
        <v>0</v>
      </c>
      <c r="D19" s="74">
        <f aca="true" t="shared" si="2" ref="D19:Z19">+D10-D18</f>
        <v>-102951145</v>
      </c>
      <c r="E19" s="75">
        <f t="shared" si="2"/>
        <v>-234315242</v>
      </c>
      <c r="F19" s="75">
        <f t="shared" si="2"/>
        <v>87525428</v>
      </c>
      <c r="G19" s="75">
        <f t="shared" si="2"/>
        <v>152360907</v>
      </c>
      <c r="H19" s="75">
        <f t="shared" si="2"/>
        <v>15405426</v>
      </c>
      <c r="I19" s="75">
        <f t="shared" si="2"/>
        <v>255291761</v>
      </c>
      <c r="J19" s="75">
        <f t="shared" si="2"/>
        <v>36383640</v>
      </c>
      <c r="K19" s="75">
        <f t="shared" si="2"/>
        <v>24899639</v>
      </c>
      <c r="L19" s="75">
        <f t="shared" si="2"/>
        <v>130277063</v>
      </c>
      <c r="M19" s="75">
        <f t="shared" si="2"/>
        <v>191560342</v>
      </c>
      <c r="N19" s="75">
        <f t="shared" si="2"/>
        <v>47045772</v>
      </c>
      <c r="O19" s="75">
        <f t="shared" si="2"/>
        <v>25529141</v>
      </c>
      <c r="P19" s="75">
        <f t="shared" si="2"/>
        <v>-41522323</v>
      </c>
      <c r="Q19" s="75">
        <f t="shared" si="2"/>
        <v>31052590</v>
      </c>
      <c r="R19" s="75">
        <f t="shared" si="2"/>
        <v>-41486078</v>
      </c>
      <c r="S19" s="75">
        <f t="shared" si="2"/>
        <v>93881067</v>
      </c>
      <c r="T19" s="75">
        <f t="shared" si="2"/>
        <v>0</v>
      </c>
      <c r="U19" s="75">
        <f t="shared" si="2"/>
        <v>52394989</v>
      </c>
      <c r="V19" s="75">
        <f t="shared" si="2"/>
        <v>530299682</v>
      </c>
      <c r="W19" s="75">
        <f>IF(E10=E18,0,W10-W18)</f>
        <v>-234315242</v>
      </c>
      <c r="X19" s="75">
        <f t="shared" si="2"/>
        <v>764614924</v>
      </c>
      <c r="Y19" s="76">
        <f>+IF(W19&lt;&gt;0,(X19/W19)*100,0)</f>
        <v>-326.3189016103357</v>
      </c>
      <c r="Z19" s="77">
        <f t="shared" si="2"/>
        <v>-234315242</v>
      </c>
    </row>
    <row r="20" spans="1:26" ht="20.25">
      <c r="A20" s="78" t="s">
        <v>43</v>
      </c>
      <c r="B20" s="79">
        <v>107592767</v>
      </c>
      <c r="C20" s="79">
        <v>0</v>
      </c>
      <c r="D20" s="80">
        <v>177610000</v>
      </c>
      <c r="E20" s="81">
        <v>157610000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20357442</v>
      </c>
      <c r="L20" s="81">
        <v>0</v>
      </c>
      <c r="M20" s="81">
        <v>20357442</v>
      </c>
      <c r="N20" s="81">
        <v>16043865</v>
      </c>
      <c r="O20" s="81">
        <v>0</v>
      </c>
      <c r="P20" s="81">
        <v>8719311</v>
      </c>
      <c r="Q20" s="81">
        <v>24763176</v>
      </c>
      <c r="R20" s="81">
        <v>0</v>
      </c>
      <c r="S20" s="81">
        <v>0</v>
      </c>
      <c r="T20" s="81">
        <v>0</v>
      </c>
      <c r="U20" s="81">
        <v>0</v>
      </c>
      <c r="V20" s="81">
        <v>45120618</v>
      </c>
      <c r="W20" s="81">
        <v>157610000</v>
      </c>
      <c r="X20" s="81">
        <v>-112489382</v>
      </c>
      <c r="Y20" s="82">
        <v>-71.37</v>
      </c>
      <c r="Z20" s="83">
        <v>157610000</v>
      </c>
    </row>
    <row r="21" spans="1:26" ht="41.25">
      <c r="A21" s="84" t="s">
        <v>106</v>
      </c>
      <c r="B21" s="85">
        <v>573932</v>
      </c>
      <c r="C21" s="85">
        <v>0</v>
      </c>
      <c r="D21" s="86">
        <v>1308000</v>
      </c>
      <c r="E21" s="87">
        <v>1308000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1013000</v>
      </c>
      <c r="T21" s="87">
        <v>0</v>
      </c>
      <c r="U21" s="87">
        <v>1013000</v>
      </c>
      <c r="V21" s="87">
        <v>1013000</v>
      </c>
      <c r="W21" s="87">
        <v>1308000</v>
      </c>
      <c r="X21" s="87">
        <v>-295000</v>
      </c>
      <c r="Y21" s="88">
        <v>-22.55</v>
      </c>
      <c r="Z21" s="89">
        <v>1308000</v>
      </c>
    </row>
    <row r="22" spans="1:26" ht="12.75">
      <c r="A22" s="90" t="s">
        <v>107</v>
      </c>
      <c r="B22" s="91">
        <f>SUM(B19:B21)</f>
        <v>-15561357</v>
      </c>
      <c r="C22" s="91">
        <f>SUM(C19:C21)</f>
        <v>0</v>
      </c>
      <c r="D22" s="92">
        <f aca="true" t="shared" si="3" ref="D22:Z22">SUM(D19:D21)</f>
        <v>75966855</v>
      </c>
      <c r="E22" s="93">
        <f t="shared" si="3"/>
        <v>-75397242</v>
      </c>
      <c r="F22" s="93">
        <f t="shared" si="3"/>
        <v>87525428</v>
      </c>
      <c r="G22" s="93">
        <f t="shared" si="3"/>
        <v>152360907</v>
      </c>
      <c r="H22" s="93">
        <f t="shared" si="3"/>
        <v>15405426</v>
      </c>
      <c r="I22" s="93">
        <f t="shared" si="3"/>
        <v>255291761</v>
      </c>
      <c r="J22" s="93">
        <f t="shared" si="3"/>
        <v>36383640</v>
      </c>
      <c r="K22" s="93">
        <f t="shared" si="3"/>
        <v>45257081</v>
      </c>
      <c r="L22" s="93">
        <f t="shared" si="3"/>
        <v>130277063</v>
      </c>
      <c r="M22" s="93">
        <f t="shared" si="3"/>
        <v>211917784</v>
      </c>
      <c r="N22" s="93">
        <f t="shared" si="3"/>
        <v>63089637</v>
      </c>
      <c r="O22" s="93">
        <f t="shared" si="3"/>
        <v>25529141</v>
      </c>
      <c r="P22" s="93">
        <f t="shared" si="3"/>
        <v>-32803012</v>
      </c>
      <c r="Q22" s="93">
        <f t="shared" si="3"/>
        <v>55815766</v>
      </c>
      <c r="R22" s="93">
        <f t="shared" si="3"/>
        <v>-41486078</v>
      </c>
      <c r="S22" s="93">
        <f t="shared" si="3"/>
        <v>94894067</v>
      </c>
      <c r="T22" s="93">
        <f t="shared" si="3"/>
        <v>0</v>
      </c>
      <c r="U22" s="93">
        <f t="shared" si="3"/>
        <v>53407989</v>
      </c>
      <c r="V22" s="93">
        <f t="shared" si="3"/>
        <v>576433300</v>
      </c>
      <c r="W22" s="93">
        <f t="shared" si="3"/>
        <v>-75397242</v>
      </c>
      <c r="X22" s="93">
        <f t="shared" si="3"/>
        <v>651830542</v>
      </c>
      <c r="Y22" s="94">
        <f>+IF(W22&lt;&gt;0,(X22/W22)*100,0)</f>
        <v>-864.5283629870706</v>
      </c>
      <c r="Z22" s="95">
        <f t="shared" si="3"/>
        <v>-75397242</v>
      </c>
    </row>
    <row r="23" spans="1:26" ht="12.75">
      <c r="A23" s="84" t="s">
        <v>44</v>
      </c>
      <c r="B23" s="18">
        <v>232772</v>
      </c>
      <c r="C23" s="18">
        <v>0</v>
      </c>
      <c r="D23" s="58">
        <v>1615600</v>
      </c>
      <c r="E23" s="59">
        <v>1615600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99224</v>
      </c>
      <c r="P23" s="59">
        <v>0</v>
      </c>
      <c r="Q23" s="59">
        <v>99224</v>
      </c>
      <c r="R23" s="59">
        <v>0</v>
      </c>
      <c r="S23" s="59">
        <v>0</v>
      </c>
      <c r="T23" s="59">
        <v>0</v>
      </c>
      <c r="U23" s="59">
        <v>0</v>
      </c>
      <c r="V23" s="59">
        <v>99224</v>
      </c>
      <c r="W23" s="59">
        <v>1615600</v>
      </c>
      <c r="X23" s="59">
        <v>-1516376</v>
      </c>
      <c r="Y23" s="60">
        <v>-93.86</v>
      </c>
      <c r="Z23" s="61">
        <v>1615600</v>
      </c>
    </row>
    <row r="24" spans="1:26" ht="12.75">
      <c r="A24" s="96" t="s">
        <v>45</v>
      </c>
      <c r="B24" s="73">
        <f>SUM(B22:B23)</f>
        <v>-15328585</v>
      </c>
      <c r="C24" s="73">
        <f>SUM(C22:C23)</f>
        <v>0</v>
      </c>
      <c r="D24" s="74">
        <f aca="true" t="shared" si="4" ref="D24:Z24">SUM(D22:D23)</f>
        <v>77582455</v>
      </c>
      <c r="E24" s="75">
        <f t="shared" si="4"/>
        <v>-73781642</v>
      </c>
      <c r="F24" s="75">
        <f t="shared" si="4"/>
        <v>87525428</v>
      </c>
      <c r="G24" s="75">
        <f t="shared" si="4"/>
        <v>152360907</v>
      </c>
      <c r="H24" s="75">
        <f t="shared" si="4"/>
        <v>15405426</v>
      </c>
      <c r="I24" s="75">
        <f t="shared" si="4"/>
        <v>255291761</v>
      </c>
      <c r="J24" s="75">
        <f t="shared" si="4"/>
        <v>36383640</v>
      </c>
      <c r="K24" s="75">
        <f t="shared" si="4"/>
        <v>45257081</v>
      </c>
      <c r="L24" s="75">
        <f t="shared" si="4"/>
        <v>130277063</v>
      </c>
      <c r="M24" s="75">
        <f t="shared" si="4"/>
        <v>211917784</v>
      </c>
      <c r="N24" s="75">
        <f t="shared" si="4"/>
        <v>63089637</v>
      </c>
      <c r="O24" s="75">
        <f t="shared" si="4"/>
        <v>25628365</v>
      </c>
      <c r="P24" s="75">
        <f t="shared" si="4"/>
        <v>-32803012</v>
      </c>
      <c r="Q24" s="75">
        <f t="shared" si="4"/>
        <v>55914990</v>
      </c>
      <c r="R24" s="75">
        <f t="shared" si="4"/>
        <v>-41486078</v>
      </c>
      <c r="S24" s="75">
        <f t="shared" si="4"/>
        <v>94894067</v>
      </c>
      <c r="T24" s="75">
        <f t="shared" si="4"/>
        <v>0</v>
      </c>
      <c r="U24" s="75">
        <f t="shared" si="4"/>
        <v>53407989</v>
      </c>
      <c r="V24" s="75">
        <f t="shared" si="4"/>
        <v>576532524</v>
      </c>
      <c r="W24" s="75">
        <f t="shared" si="4"/>
        <v>-73781642</v>
      </c>
      <c r="X24" s="75">
        <f t="shared" si="4"/>
        <v>650314166</v>
      </c>
      <c r="Y24" s="76">
        <f>+IF(W24&lt;&gt;0,(X24/W24)*100,0)</f>
        <v>-881.4037589458906</v>
      </c>
      <c r="Z24" s="77">
        <f t="shared" si="4"/>
        <v>-73781642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108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444025709</v>
      </c>
      <c r="C27" s="21">
        <v>0</v>
      </c>
      <c r="D27" s="103">
        <v>42886957</v>
      </c>
      <c r="E27" s="104">
        <v>444025706</v>
      </c>
      <c r="F27" s="104">
        <v>-379499455</v>
      </c>
      <c r="G27" s="104">
        <v>5810301</v>
      </c>
      <c r="H27" s="104">
        <v>9723607</v>
      </c>
      <c r="I27" s="104">
        <v>-363965547</v>
      </c>
      <c r="J27" s="104">
        <v>6462661</v>
      </c>
      <c r="K27" s="104">
        <v>19617089</v>
      </c>
      <c r="L27" s="104">
        <v>21922645</v>
      </c>
      <c r="M27" s="104">
        <v>48002395</v>
      </c>
      <c r="N27" s="104">
        <v>9051886</v>
      </c>
      <c r="O27" s="104">
        <v>13316452</v>
      </c>
      <c r="P27" s="104">
        <v>12480543</v>
      </c>
      <c r="Q27" s="104">
        <v>34848881</v>
      </c>
      <c r="R27" s="104">
        <v>9837156</v>
      </c>
      <c r="S27" s="104">
        <v>4629101</v>
      </c>
      <c r="T27" s="104">
        <v>0</v>
      </c>
      <c r="U27" s="104">
        <v>14466257</v>
      </c>
      <c r="V27" s="104">
        <v>-266648014</v>
      </c>
      <c r="W27" s="104">
        <v>444025706</v>
      </c>
      <c r="X27" s="104">
        <v>-710673720</v>
      </c>
      <c r="Y27" s="105">
        <v>-160.05</v>
      </c>
      <c r="Z27" s="106">
        <v>444025706</v>
      </c>
    </row>
    <row r="28" spans="1:26" ht="12.75">
      <c r="A28" s="107" t="s">
        <v>47</v>
      </c>
      <c r="B28" s="18">
        <v>5853474</v>
      </c>
      <c r="C28" s="18">
        <v>0</v>
      </c>
      <c r="D28" s="58">
        <v>0</v>
      </c>
      <c r="E28" s="59">
        <v>0</v>
      </c>
      <c r="F28" s="59">
        <v>12912450</v>
      </c>
      <c r="G28" s="59">
        <v>4645382</v>
      </c>
      <c r="H28" s="59">
        <v>9240849</v>
      </c>
      <c r="I28" s="59">
        <v>26798681</v>
      </c>
      <c r="J28" s="59">
        <v>3414711</v>
      </c>
      <c r="K28" s="59">
        <v>13891318</v>
      </c>
      <c r="L28" s="59">
        <v>15560306</v>
      </c>
      <c r="M28" s="59">
        <v>32866335</v>
      </c>
      <c r="N28" s="59">
        <v>6554325</v>
      </c>
      <c r="O28" s="59">
        <v>7150121</v>
      </c>
      <c r="P28" s="59">
        <v>8442312</v>
      </c>
      <c r="Q28" s="59">
        <v>22146758</v>
      </c>
      <c r="R28" s="59">
        <v>8061199</v>
      </c>
      <c r="S28" s="59">
        <v>510178</v>
      </c>
      <c r="T28" s="59">
        <v>0</v>
      </c>
      <c r="U28" s="59">
        <v>8571377</v>
      </c>
      <c r="V28" s="59">
        <v>90383151</v>
      </c>
      <c r="W28" s="59">
        <v>0</v>
      </c>
      <c r="X28" s="59">
        <v>90383151</v>
      </c>
      <c r="Y28" s="60">
        <v>0</v>
      </c>
      <c r="Z28" s="61">
        <v>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10177193</v>
      </c>
      <c r="C31" s="18">
        <v>0</v>
      </c>
      <c r="D31" s="58">
        <v>21147827</v>
      </c>
      <c r="E31" s="59">
        <v>0</v>
      </c>
      <c r="F31" s="59">
        <v>6822331</v>
      </c>
      <c r="G31" s="59">
        <v>1164919</v>
      </c>
      <c r="H31" s="59">
        <v>482758</v>
      </c>
      <c r="I31" s="59">
        <v>8470008</v>
      </c>
      <c r="J31" s="59">
        <v>3047950</v>
      </c>
      <c r="K31" s="59">
        <v>172773</v>
      </c>
      <c r="L31" s="59">
        <v>4208750</v>
      </c>
      <c r="M31" s="59">
        <v>7429473</v>
      </c>
      <c r="N31" s="59">
        <v>296269</v>
      </c>
      <c r="O31" s="59">
        <v>3328561</v>
      </c>
      <c r="P31" s="59">
        <v>438416</v>
      </c>
      <c r="Q31" s="59">
        <v>4063246</v>
      </c>
      <c r="R31" s="59">
        <v>1775957</v>
      </c>
      <c r="S31" s="59">
        <v>797209</v>
      </c>
      <c r="T31" s="59">
        <v>0</v>
      </c>
      <c r="U31" s="59">
        <v>2573166</v>
      </c>
      <c r="V31" s="59">
        <v>22535893</v>
      </c>
      <c r="W31" s="59">
        <v>0</v>
      </c>
      <c r="X31" s="59">
        <v>22535893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16030667</v>
      </c>
      <c r="C32" s="21">
        <f>SUM(C28:C31)</f>
        <v>0</v>
      </c>
      <c r="D32" s="103">
        <f aca="true" t="shared" si="5" ref="D32:Z32">SUM(D28:D31)</f>
        <v>21147827</v>
      </c>
      <c r="E32" s="104">
        <f t="shared" si="5"/>
        <v>0</v>
      </c>
      <c r="F32" s="104">
        <f t="shared" si="5"/>
        <v>19734781</v>
      </c>
      <c r="G32" s="104">
        <f t="shared" si="5"/>
        <v>5810301</v>
      </c>
      <c r="H32" s="104">
        <f t="shared" si="5"/>
        <v>9723607</v>
      </c>
      <c r="I32" s="104">
        <f t="shared" si="5"/>
        <v>35268689</v>
      </c>
      <c r="J32" s="104">
        <f t="shared" si="5"/>
        <v>6462661</v>
      </c>
      <c r="K32" s="104">
        <f t="shared" si="5"/>
        <v>14064091</v>
      </c>
      <c r="L32" s="104">
        <f t="shared" si="5"/>
        <v>19769056</v>
      </c>
      <c r="M32" s="104">
        <f t="shared" si="5"/>
        <v>40295808</v>
      </c>
      <c r="N32" s="104">
        <f t="shared" si="5"/>
        <v>6850594</v>
      </c>
      <c r="O32" s="104">
        <f t="shared" si="5"/>
        <v>10478682</v>
      </c>
      <c r="P32" s="104">
        <f t="shared" si="5"/>
        <v>8880728</v>
      </c>
      <c r="Q32" s="104">
        <f t="shared" si="5"/>
        <v>26210004</v>
      </c>
      <c r="R32" s="104">
        <f t="shared" si="5"/>
        <v>9837156</v>
      </c>
      <c r="S32" s="104">
        <f t="shared" si="5"/>
        <v>1307387</v>
      </c>
      <c r="T32" s="104">
        <f t="shared" si="5"/>
        <v>0</v>
      </c>
      <c r="U32" s="104">
        <f t="shared" si="5"/>
        <v>11144543</v>
      </c>
      <c r="V32" s="104">
        <f t="shared" si="5"/>
        <v>112919044</v>
      </c>
      <c r="W32" s="104">
        <f t="shared" si="5"/>
        <v>0</v>
      </c>
      <c r="X32" s="104">
        <f t="shared" si="5"/>
        <v>112919044</v>
      </c>
      <c r="Y32" s="105">
        <f>+IF(W32&lt;&gt;0,(X32/W32)*100,0)</f>
        <v>0</v>
      </c>
      <c r="Z32" s="106">
        <f t="shared" si="5"/>
        <v>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1237587928</v>
      </c>
      <c r="C35" s="18">
        <v>0</v>
      </c>
      <c r="D35" s="58">
        <v>1331274996</v>
      </c>
      <c r="E35" s="59">
        <v>1223554790</v>
      </c>
      <c r="F35" s="59">
        <v>79710807</v>
      </c>
      <c r="G35" s="59">
        <v>108913457</v>
      </c>
      <c r="H35" s="59">
        <v>-32820648</v>
      </c>
      <c r="I35" s="59">
        <v>155803616</v>
      </c>
      <c r="J35" s="59">
        <v>-131738985</v>
      </c>
      <c r="K35" s="59">
        <v>-13174686</v>
      </c>
      <c r="L35" s="59">
        <v>136440055</v>
      </c>
      <c r="M35" s="59">
        <v>-8473616</v>
      </c>
      <c r="N35" s="59">
        <v>-73826121</v>
      </c>
      <c r="O35" s="59">
        <v>25704413</v>
      </c>
      <c r="P35" s="59">
        <v>-16998597</v>
      </c>
      <c r="Q35" s="59">
        <v>-65120305</v>
      </c>
      <c r="R35" s="59">
        <v>-85982171</v>
      </c>
      <c r="S35" s="59">
        <v>118035935</v>
      </c>
      <c r="T35" s="59">
        <v>0</v>
      </c>
      <c r="U35" s="59">
        <v>32053764</v>
      </c>
      <c r="V35" s="59">
        <v>114263459</v>
      </c>
      <c r="W35" s="59">
        <v>1223554790</v>
      </c>
      <c r="X35" s="59">
        <v>-1109291331</v>
      </c>
      <c r="Y35" s="60">
        <v>-90.66</v>
      </c>
      <c r="Z35" s="61">
        <v>1223554790</v>
      </c>
    </row>
    <row r="36" spans="1:26" ht="12.75">
      <c r="A36" s="57" t="s">
        <v>53</v>
      </c>
      <c r="B36" s="18">
        <v>3590621893</v>
      </c>
      <c r="C36" s="18">
        <v>0</v>
      </c>
      <c r="D36" s="58">
        <v>3947334891</v>
      </c>
      <c r="E36" s="59">
        <v>3590621867</v>
      </c>
      <c r="F36" s="59">
        <v>19726223</v>
      </c>
      <c r="G36" s="59">
        <v>5873031</v>
      </c>
      <c r="H36" s="59">
        <v>9727492</v>
      </c>
      <c r="I36" s="59">
        <v>35326746</v>
      </c>
      <c r="J36" s="59">
        <v>6667124</v>
      </c>
      <c r="K36" s="59">
        <v>19631295</v>
      </c>
      <c r="L36" s="59">
        <v>24752761</v>
      </c>
      <c r="M36" s="59">
        <v>51051180</v>
      </c>
      <c r="N36" s="59">
        <v>9698679</v>
      </c>
      <c r="O36" s="59">
        <v>14607000</v>
      </c>
      <c r="P36" s="59">
        <v>13272767</v>
      </c>
      <c r="Q36" s="59">
        <v>37578446</v>
      </c>
      <c r="R36" s="59">
        <v>10169495</v>
      </c>
      <c r="S36" s="59">
        <v>5352710</v>
      </c>
      <c r="T36" s="59">
        <v>0</v>
      </c>
      <c r="U36" s="59">
        <v>15522205</v>
      </c>
      <c r="V36" s="59">
        <v>139478577</v>
      </c>
      <c r="W36" s="59">
        <v>3590621867</v>
      </c>
      <c r="X36" s="59">
        <v>-3451143290</v>
      </c>
      <c r="Y36" s="60">
        <v>-96.12</v>
      </c>
      <c r="Z36" s="61">
        <v>3590621867</v>
      </c>
    </row>
    <row r="37" spans="1:26" ht="12.75">
      <c r="A37" s="57" t="s">
        <v>54</v>
      </c>
      <c r="B37" s="18">
        <v>635703167</v>
      </c>
      <c r="C37" s="18">
        <v>0</v>
      </c>
      <c r="D37" s="58">
        <v>199104336</v>
      </c>
      <c r="E37" s="59">
        <v>623496693</v>
      </c>
      <c r="F37" s="59">
        <v>12253641</v>
      </c>
      <c r="G37" s="59">
        <v>-37779860</v>
      </c>
      <c r="H37" s="59">
        <v>-38700162</v>
      </c>
      <c r="I37" s="59">
        <v>-64226381</v>
      </c>
      <c r="J37" s="59">
        <v>-162529444</v>
      </c>
      <c r="K37" s="59">
        <v>-39299067</v>
      </c>
      <c r="L37" s="59">
        <v>30424269</v>
      </c>
      <c r="M37" s="59">
        <v>-171404242</v>
      </c>
      <c r="N37" s="59">
        <v>-127750541</v>
      </c>
      <c r="O37" s="59">
        <v>14348389</v>
      </c>
      <c r="P37" s="59">
        <v>34669301</v>
      </c>
      <c r="Q37" s="59">
        <v>-78732851</v>
      </c>
      <c r="R37" s="59">
        <v>-34967134</v>
      </c>
      <c r="S37" s="59">
        <v>27638010</v>
      </c>
      <c r="T37" s="59">
        <v>0</v>
      </c>
      <c r="U37" s="59">
        <v>-7329124</v>
      </c>
      <c r="V37" s="59">
        <v>-321692598</v>
      </c>
      <c r="W37" s="59">
        <v>623496693</v>
      </c>
      <c r="X37" s="59">
        <v>-945189291</v>
      </c>
      <c r="Y37" s="60">
        <v>-151.59</v>
      </c>
      <c r="Z37" s="61">
        <v>623496693</v>
      </c>
    </row>
    <row r="38" spans="1:26" ht="12.75">
      <c r="A38" s="57" t="s">
        <v>55</v>
      </c>
      <c r="B38" s="18">
        <v>58964907</v>
      </c>
      <c r="C38" s="18">
        <v>0</v>
      </c>
      <c r="D38" s="58">
        <v>56031650</v>
      </c>
      <c r="E38" s="59">
        <v>58029166</v>
      </c>
      <c r="F38" s="59">
        <v>-342044</v>
      </c>
      <c r="G38" s="59">
        <v>205441</v>
      </c>
      <c r="H38" s="59">
        <v>201577</v>
      </c>
      <c r="I38" s="59">
        <v>64974</v>
      </c>
      <c r="J38" s="59">
        <v>1073939</v>
      </c>
      <c r="K38" s="59">
        <v>498597</v>
      </c>
      <c r="L38" s="59">
        <v>491479</v>
      </c>
      <c r="M38" s="59">
        <v>2064015</v>
      </c>
      <c r="N38" s="59">
        <v>533452</v>
      </c>
      <c r="O38" s="59">
        <v>533102</v>
      </c>
      <c r="P38" s="59">
        <v>-3542540</v>
      </c>
      <c r="Q38" s="59">
        <v>-2475986</v>
      </c>
      <c r="R38" s="59">
        <v>640541</v>
      </c>
      <c r="S38" s="59">
        <v>856567</v>
      </c>
      <c r="T38" s="59">
        <v>0</v>
      </c>
      <c r="U38" s="59">
        <v>1497108</v>
      </c>
      <c r="V38" s="59">
        <v>1150111</v>
      </c>
      <c r="W38" s="59">
        <v>58029166</v>
      </c>
      <c r="X38" s="59">
        <v>-56879055</v>
      </c>
      <c r="Y38" s="60">
        <v>-98.02</v>
      </c>
      <c r="Z38" s="61">
        <v>58029166</v>
      </c>
    </row>
    <row r="39" spans="1:26" ht="12.75">
      <c r="A39" s="57" t="s">
        <v>56</v>
      </c>
      <c r="B39" s="18">
        <v>4149335857</v>
      </c>
      <c r="C39" s="18">
        <v>0</v>
      </c>
      <c r="D39" s="58">
        <v>4949122675</v>
      </c>
      <c r="E39" s="59">
        <v>4209663640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-2049594</v>
      </c>
      <c r="Q39" s="59">
        <v>-2049594</v>
      </c>
      <c r="R39" s="59">
        <v>0</v>
      </c>
      <c r="S39" s="59">
        <v>0</v>
      </c>
      <c r="T39" s="59">
        <v>0</v>
      </c>
      <c r="U39" s="59">
        <v>0</v>
      </c>
      <c r="V39" s="59">
        <v>-2049594</v>
      </c>
      <c r="W39" s="59">
        <v>4209663640</v>
      </c>
      <c r="X39" s="59">
        <v>-4211713234</v>
      </c>
      <c r="Y39" s="60">
        <v>-100.05</v>
      </c>
      <c r="Z39" s="61">
        <v>4209663640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-1207585258</v>
      </c>
      <c r="C42" s="18">
        <v>0</v>
      </c>
      <c r="D42" s="58">
        <v>-201410457</v>
      </c>
      <c r="E42" s="59">
        <v>-1593006530</v>
      </c>
      <c r="F42" s="59">
        <v>-16296463</v>
      </c>
      <c r="G42" s="59">
        <v>-78174220</v>
      </c>
      <c r="H42" s="59">
        <v>-100939518</v>
      </c>
      <c r="I42" s="59">
        <v>-195410201</v>
      </c>
      <c r="J42" s="59">
        <v>-66687092</v>
      </c>
      <c r="K42" s="59">
        <v>-81787645</v>
      </c>
      <c r="L42" s="59">
        <v>-56111254</v>
      </c>
      <c r="M42" s="59">
        <v>-204585991</v>
      </c>
      <c r="N42" s="59">
        <v>-47660013</v>
      </c>
      <c r="O42" s="59">
        <v>-92336019</v>
      </c>
      <c r="P42" s="59">
        <v>-182174825</v>
      </c>
      <c r="Q42" s="59">
        <v>-322170857</v>
      </c>
      <c r="R42" s="59">
        <v>-49336918</v>
      </c>
      <c r="S42" s="59">
        <v>-64670890</v>
      </c>
      <c r="T42" s="59">
        <v>0</v>
      </c>
      <c r="U42" s="59">
        <v>-114007808</v>
      </c>
      <c r="V42" s="59">
        <v>-836174857</v>
      </c>
      <c r="W42" s="59">
        <v>-1593006530</v>
      </c>
      <c r="X42" s="59">
        <v>756831673</v>
      </c>
      <c r="Y42" s="60">
        <v>-47.51</v>
      </c>
      <c r="Z42" s="61">
        <v>-1593006530</v>
      </c>
    </row>
    <row r="43" spans="1:26" ht="12.75">
      <c r="A43" s="57" t="s">
        <v>59</v>
      </c>
      <c r="B43" s="18">
        <v>-5447681</v>
      </c>
      <c r="C43" s="18">
        <v>0</v>
      </c>
      <c r="D43" s="58">
        <v>1923953</v>
      </c>
      <c r="E43" s="59">
        <v>-1923952</v>
      </c>
      <c r="F43" s="59">
        <v>8558</v>
      </c>
      <c r="G43" s="59">
        <v>5</v>
      </c>
      <c r="H43" s="59">
        <v>-10620</v>
      </c>
      <c r="I43" s="59">
        <v>-2057</v>
      </c>
      <c r="J43" s="59">
        <v>-456</v>
      </c>
      <c r="K43" s="59">
        <v>-47</v>
      </c>
      <c r="L43" s="59">
        <v>0</v>
      </c>
      <c r="M43" s="59">
        <v>-503</v>
      </c>
      <c r="N43" s="59">
        <v>9579</v>
      </c>
      <c r="O43" s="59">
        <v>-9597</v>
      </c>
      <c r="P43" s="59">
        <v>-2594</v>
      </c>
      <c r="Q43" s="59">
        <v>-2612</v>
      </c>
      <c r="R43" s="59">
        <v>5166</v>
      </c>
      <c r="S43" s="59">
        <v>628</v>
      </c>
      <c r="T43" s="59">
        <v>-622</v>
      </c>
      <c r="U43" s="59">
        <v>5172</v>
      </c>
      <c r="V43" s="59">
        <v>0</v>
      </c>
      <c r="W43" s="59">
        <v>1</v>
      </c>
      <c r="X43" s="59">
        <v>-1</v>
      </c>
      <c r="Y43" s="60">
        <v>-100</v>
      </c>
      <c r="Z43" s="61">
        <v>-1923952</v>
      </c>
    </row>
    <row r="44" spans="1:26" ht="12.75">
      <c r="A44" s="57" t="s">
        <v>60</v>
      </c>
      <c r="B44" s="18">
        <v>-2118643</v>
      </c>
      <c r="C44" s="18">
        <v>0</v>
      </c>
      <c r="D44" s="58">
        <v>0</v>
      </c>
      <c r="E44" s="59">
        <v>1</v>
      </c>
      <c r="F44" s="59">
        <v>-6333</v>
      </c>
      <c r="G44" s="59">
        <v>-4791</v>
      </c>
      <c r="H44" s="59">
        <v>21397</v>
      </c>
      <c r="I44" s="59">
        <v>10273</v>
      </c>
      <c r="J44" s="59">
        <v>-522141</v>
      </c>
      <c r="K44" s="59">
        <v>246864</v>
      </c>
      <c r="L44" s="59">
        <v>185091</v>
      </c>
      <c r="M44" s="59">
        <v>-90186</v>
      </c>
      <c r="N44" s="59">
        <v>-223376</v>
      </c>
      <c r="O44" s="59">
        <v>61747</v>
      </c>
      <c r="P44" s="59">
        <v>209722</v>
      </c>
      <c r="Q44" s="59">
        <v>48093</v>
      </c>
      <c r="R44" s="59">
        <v>18677</v>
      </c>
      <c r="S44" s="59">
        <v>-4412</v>
      </c>
      <c r="T44" s="59">
        <v>17555</v>
      </c>
      <c r="U44" s="59">
        <v>31820</v>
      </c>
      <c r="V44" s="59">
        <v>0</v>
      </c>
      <c r="W44" s="59">
        <v>1</v>
      </c>
      <c r="X44" s="59">
        <v>-1</v>
      </c>
      <c r="Y44" s="60">
        <v>-100</v>
      </c>
      <c r="Z44" s="61">
        <v>1</v>
      </c>
    </row>
    <row r="45" spans="1:26" ht="12.75">
      <c r="A45" s="68" t="s">
        <v>61</v>
      </c>
      <c r="B45" s="21">
        <v>-979015714</v>
      </c>
      <c r="C45" s="21">
        <v>0</v>
      </c>
      <c r="D45" s="103">
        <v>15644601</v>
      </c>
      <c r="E45" s="104">
        <v>-1358794618</v>
      </c>
      <c r="F45" s="104">
        <v>-16294238</v>
      </c>
      <c r="G45" s="104">
        <f>+F45+G42+G43+G44+G83</f>
        <v>-94317664</v>
      </c>
      <c r="H45" s="104">
        <f>+G45+H42+H43+H44+H83</f>
        <v>-195221510</v>
      </c>
      <c r="I45" s="104">
        <f>+H45</f>
        <v>-195221510</v>
      </c>
      <c r="J45" s="104">
        <f>+H45+J42+J43+J44+J83</f>
        <v>-262424299</v>
      </c>
      <c r="K45" s="104">
        <f>+J45+K42+K43+K44+K83</f>
        <v>-343940924</v>
      </c>
      <c r="L45" s="104">
        <f>+K45+L42+L43+L44+L83</f>
        <v>-399865817</v>
      </c>
      <c r="M45" s="104">
        <f>+L45</f>
        <v>-399865817</v>
      </c>
      <c r="N45" s="104">
        <f>+L45+N42+N43+N44+N83</f>
        <v>-447714493</v>
      </c>
      <c r="O45" s="104">
        <f>+N45+O42+O43+O44+O83</f>
        <v>-540272447</v>
      </c>
      <c r="P45" s="104">
        <f>+O45+P42+P43+P44+P83</f>
        <v>-722249278</v>
      </c>
      <c r="Q45" s="104">
        <f>+P45</f>
        <v>-722249278</v>
      </c>
      <c r="R45" s="104">
        <f>+P45+R42+R43+R44+R83</f>
        <v>-771562528</v>
      </c>
      <c r="S45" s="104">
        <f>+R45+S42+S43+S44+S83</f>
        <v>-835913532</v>
      </c>
      <c r="T45" s="104">
        <f>+S45+T42+T43+T44+T83</f>
        <v>-835896599</v>
      </c>
      <c r="U45" s="104">
        <f>+T45</f>
        <v>-835896599</v>
      </c>
      <c r="V45" s="104">
        <f>+U45</f>
        <v>-835896599</v>
      </c>
      <c r="W45" s="104">
        <f>+W83+W42+W43+W44</f>
        <v>-1356870665</v>
      </c>
      <c r="X45" s="104">
        <f>+V45-W45</f>
        <v>520974066</v>
      </c>
      <c r="Y45" s="105">
        <f>+IF(W45&lt;&gt;0,+(X45/W45)*100,0)</f>
        <v>-38.39526341296501</v>
      </c>
      <c r="Z45" s="106">
        <v>-1358794618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109</v>
      </c>
      <c r="B47" s="119" t="s">
        <v>95</v>
      </c>
      <c r="C47" s="119"/>
      <c r="D47" s="120" t="s">
        <v>96</v>
      </c>
      <c r="E47" s="121" t="s">
        <v>97</v>
      </c>
      <c r="F47" s="122"/>
      <c r="G47" s="122"/>
      <c r="H47" s="122"/>
      <c r="I47" s="123" t="s">
        <v>98</v>
      </c>
      <c r="J47" s="122"/>
      <c r="K47" s="122"/>
      <c r="L47" s="122"/>
      <c r="M47" s="123" t="s">
        <v>99</v>
      </c>
      <c r="N47" s="124"/>
      <c r="O47" s="124"/>
      <c r="P47" s="124"/>
      <c r="Q47" s="123" t="s">
        <v>100</v>
      </c>
      <c r="R47" s="124"/>
      <c r="S47" s="124"/>
      <c r="T47" s="124"/>
      <c r="U47" s="123" t="s">
        <v>101</v>
      </c>
      <c r="V47" s="123" t="s">
        <v>102</v>
      </c>
      <c r="W47" s="123" t="s">
        <v>103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110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102.33537230797256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184183207</v>
      </c>
      <c r="C68" s="18">
        <v>0</v>
      </c>
      <c r="D68" s="19">
        <v>181555634</v>
      </c>
      <c r="E68" s="20">
        <v>181555634</v>
      </c>
      <c r="F68" s="20">
        <v>15717427</v>
      </c>
      <c r="G68" s="20">
        <v>15688421</v>
      </c>
      <c r="H68" s="20">
        <v>15605955</v>
      </c>
      <c r="I68" s="20">
        <v>47011803</v>
      </c>
      <c r="J68" s="20">
        <v>15276582</v>
      </c>
      <c r="K68" s="20">
        <v>15807022</v>
      </c>
      <c r="L68" s="20">
        <v>15709409</v>
      </c>
      <c r="M68" s="20">
        <v>46793013</v>
      </c>
      <c r="N68" s="20">
        <v>15654885</v>
      </c>
      <c r="O68" s="20">
        <v>15712516</v>
      </c>
      <c r="P68" s="20">
        <v>31569972</v>
      </c>
      <c r="Q68" s="20">
        <v>62937373</v>
      </c>
      <c r="R68" s="20">
        <v>372970</v>
      </c>
      <c r="S68" s="20">
        <v>15818221</v>
      </c>
      <c r="T68" s="20">
        <v>0</v>
      </c>
      <c r="U68" s="20">
        <v>16191191</v>
      </c>
      <c r="V68" s="20">
        <v>172933380</v>
      </c>
      <c r="W68" s="20">
        <v>181555634</v>
      </c>
      <c r="X68" s="20">
        <v>0</v>
      </c>
      <c r="Y68" s="19">
        <v>0</v>
      </c>
      <c r="Z68" s="22">
        <v>181555634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316702700</v>
      </c>
      <c r="C70" s="18">
        <v>0</v>
      </c>
      <c r="D70" s="19">
        <v>926184710</v>
      </c>
      <c r="E70" s="20">
        <v>877301951</v>
      </c>
      <c r="F70" s="20">
        <v>75993580</v>
      </c>
      <c r="G70" s="20">
        <v>88470907</v>
      </c>
      <c r="H70" s="20">
        <v>77798046</v>
      </c>
      <c r="I70" s="20">
        <v>242262533</v>
      </c>
      <c r="J70" s="20">
        <v>63253211</v>
      </c>
      <c r="K70" s="20">
        <v>64572896</v>
      </c>
      <c r="L70" s="20">
        <v>62277650</v>
      </c>
      <c r="M70" s="20">
        <v>190103757</v>
      </c>
      <c r="N70" s="20">
        <v>54925514</v>
      </c>
      <c r="O70" s="20">
        <v>58841430</v>
      </c>
      <c r="P70" s="20">
        <v>100862715</v>
      </c>
      <c r="Q70" s="20">
        <v>214629659</v>
      </c>
      <c r="R70" s="20">
        <v>16904859</v>
      </c>
      <c r="S70" s="20">
        <v>92198739</v>
      </c>
      <c r="T70" s="20">
        <v>0</v>
      </c>
      <c r="U70" s="20">
        <v>109103598</v>
      </c>
      <c r="V70" s="20">
        <v>756099547</v>
      </c>
      <c r="W70" s="20">
        <v>877301951</v>
      </c>
      <c r="X70" s="20">
        <v>0</v>
      </c>
      <c r="Y70" s="19">
        <v>0</v>
      </c>
      <c r="Z70" s="22">
        <v>877301951</v>
      </c>
    </row>
    <row r="71" spans="1:26" ht="12.75" hidden="1">
      <c r="A71" s="38" t="s">
        <v>67</v>
      </c>
      <c r="B71" s="18">
        <v>115357701</v>
      </c>
      <c r="C71" s="18">
        <v>0</v>
      </c>
      <c r="D71" s="19">
        <v>119657629</v>
      </c>
      <c r="E71" s="20">
        <v>112432629</v>
      </c>
      <c r="F71" s="20">
        <v>8755900</v>
      </c>
      <c r="G71" s="20">
        <v>9271590</v>
      </c>
      <c r="H71" s="20">
        <v>9427218</v>
      </c>
      <c r="I71" s="20">
        <v>27454708</v>
      </c>
      <c r="J71" s="20">
        <v>9780243</v>
      </c>
      <c r="K71" s="20">
        <v>9632481</v>
      </c>
      <c r="L71" s="20">
        <v>10527034</v>
      </c>
      <c r="M71" s="20">
        <v>29939758</v>
      </c>
      <c r="N71" s="20">
        <v>10065642</v>
      </c>
      <c r="O71" s="20">
        <v>28985732</v>
      </c>
      <c r="P71" s="20">
        <v>-16710000</v>
      </c>
      <c r="Q71" s="20">
        <v>22341374</v>
      </c>
      <c r="R71" s="20">
        <v>231864</v>
      </c>
      <c r="S71" s="20">
        <v>9797148</v>
      </c>
      <c r="T71" s="20">
        <v>0</v>
      </c>
      <c r="U71" s="20">
        <v>10029012</v>
      </c>
      <c r="V71" s="20">
        <v>89764852</v>
      </c>
      <c r="W71" s="20">
        <v>112432629</v>
      </c>
      <c r="X71" s="20">
        <v>0</v>
      </c>
      <c r="Y71" s="19">
        <v>0</v>
      </c>
      <c r="Z71" s="22">
        <v>112432629</v>
      </c>
    </row>
    <row r="72" spans="1:26" ht="12.75" hidden="1">
      <c r="A72" s="38" t="s">
        <v>68</v>
      </c>
      <c r="B72" s="18">
        <v>65000391</v>
      </c>
      <c r="C72" s="18">
        <v>0</v>
      </c>
      <c r="D72" s="19">
        <v>76094486</v>
      </c>
      <c r="E72" s="20">
        <v>76005486</v>
      </c>
      <c r="F72" s="20">
        <v>5980113</v>
      </c>
      <c r="G72" s="20">
        <v>6954142</v>
      </c>
      <c r="H72" s="20">
        <v>7393654</v>
      </c>
      <c r="I72" s="20">
        <v>20327909</v>
      </c>
      <c r="J72" s="20">
        <v>7511302</v>
      </c>
      <c r="K72" s="20">
        <v>6480366</v>
      </c>
      <c r="L72" s="20">
        <v>6830709</v>
      </c>
      <c r="M72" s="20">
        <v>20822377</v>
      </c>
      <c r="N72" s="20">
        <v>7343716</v>
      </c>
      <c r="O72" s="20">
        <v>7337749</v>
      </c>
      <c r="P72" s="20">
        <v>13188036</v>
      </c>
      <c r="Q72" s="20">
        <v>27869501</v>
      </c>
      <c r="R72" s="20">
        <v>-369600</v>
      </c>
      <c r="S72" s="20">
        <v>6961433</v>
      </c>
      <c r="T72" s="20">
        <v>0</v>
      </c>
      <c r="U72" s="20">
        <v>6591833</v>
      </c>
      <c r="V72" s="20">
        <v>75611620</v>
      </c>
      <c r="W72" s="20">
        <v>76005486</v>
      </c>
      <c r="X72" s="20">
        <v>0</v>
      </c>
      <c r="Y72" s="19">
        <v>0</v>
      </c>
      <c r="Z72" s="22">
        <v>76005486</v>
      </c>
    </row>
    <row r="73" spans="1:26" ht="12.75" hidden="1">
      <c r="A73" s="38" t="s">
        <v>69</v>
      </c>
      <c r="B73" s="18">
        <v>49761466</v>
      </c>
      <c r="C73" s="18">
        <v>0</v>
      </c>
      <c r="D73" s="19">
        <v>69536000</v>
      </c>
      <c r="E73" s="20">
        <v>56336000</v>
      </c>
      <c r="F73" s="20">
        <v>6039535</v>
      </c>
      <c r="G73" s="20">
        <v>5989947</v>
      </c>
      <c r="H73" s="20">
        <v>6051673</v>
      </c>
      <c r="I73" s="20">
        <v>18081155</v>
      </c>
      <c r="J73" s="20">
        <v>6079533</v>
      </c>
      <c r="K73" s="20">
        <v>6062210</v>
      </c>
      <c r="L73" s="20">
        <v>6081229</v>
      </c>
      <c r="M73" s="20">
        <v>18222972</v>
      </c>
      <c r="N73" s="20">
        <v>6057748</v>
      </c>
      <c r="O73" s="20">
        <v>6074058</v>
      </c>
      <c r="P73" s="20">
        <v>12163633</v>
      </c>
      <c r="Q73" s="20">
        <v>24295439</v>
      </c>
      <c r="R73" s="20">
        <v>569</v>
      </c>
      <c r="S73" s="20">
        <v>6089802</v>
      </c>
      <c r="T73" s="20">
        <v>0</v>
      </c>
      <c r="U73" s="20">
        <v>6090371</v>
      </c>
      <c r="V73" s="20">
        <v>66689937</v>
      </c>
      <c r="W73" s="20">
        <v>56336000</v>
      </c>
      <c r="X73" s="20">
        <v>0</v>
      </c>
      <c r="Y73" s="19">
        <v>0</v>
      </c>
      <c r="Z73" s="22">
        <v>56336000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519663315</v>
      </c>
      <c r="C75" s="27">
        <v>0</v>
      </c>
      <c r="D75" s="28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8">
        <v>0</v>
      </c>
      <c r="Z75" s="30">
        <v>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185795634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236135868</v>
      </c>
      <c r="C83" s="18"/>
      <c r="D83" s="19">
        <v>215131105</v>
      </c>
      <c r="E83" s="20">
        <v>236135863</v>
      </c>
      <c r="F83" s="20"/>
      <c r="G83" s="20">
        <v>155580</v>
      </c>
      <c r="H83" s="20">
        <v>24895</v>
      </c>
      <c r="I83" s="20"/>
      <c r="J83" s="20">
        <v>6900</v>
      </c>
      <c r="K83" s="20">
        <v>24203</v>
      </c>
      <c r="L83" s="20">
        <v>1270</v>
      </c>
      <c r="M83" s="20">
        <v>6900</v>
      </c>
      <c r="N83" s="20">
        <v>25134</v>
      </c>
      <c r="O83" s="20">
        <v>-274085</v>
      </c>
      <c r="P83" s="20">
        <v>-9134</v>
      </c>
      <c r="Q83" s="20">
        <v>25134</v>
      </c>
      <c r="R83" s="20">
        <v>-175</v>
      </c>
      <c r="S83" s="20">
        <v>323670</v>
      </c>
      <c r="T83" s="20"/>
      <c r="U83" s="20">
        <v>-175</v>
      </c>
      <c r="V83" s="20"/>
      <c r="W83" s="20">
        <v>236135863</v>
      </c>
      <c r="X83" s="20"/>
      <c r="Y83" s="19"/>
      <c r="Z83" s="22">
        <v>236135863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2.7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2.75">
      <c r="A7" s="57" t="s">
        <v>33</v>
      </c>
      <c r="B7" s="18">
        <v>3595948</v>
      </c>
      <c r="C7" s="18">
        <v>0</v>
      </c>
      <c r="D7" s="58">
        <v>2950000</v>
      </c>
      <c r="E7" s="59">
        <v>4845000</v>
      </c>
      <c r="F7" s="59">
        <v>308699</v>
      </c>
      <c r="G7" s="59">
        <v>159119</v>
      </c>
      <c r="H7" s="59">
        <v>294019</v>
      </c>
      <c r="I7" s="59">
        <v>761837</v>
      </c>
      <c r="J7" s="59">
        <v>440417</v>
      </c>
      <c r="K7" s="59">
        <v>630508</v>
      </c>
      <c r="L7" s="59">
        <v>165751</v>
      </c>
      <c r="M7" s="59">
        <v>1236676</v>
      </c>
      <c r="N7" s="59">
        <v>136082</v>
      </c>
      <c r="O7" s="59">
        <v>292539</v>
      </c>
      <c r="P7" s="59">
        <v>458073</v>
      </c>
      <c r="Q7" s="59">
        <v>886694</v>
      </c>
      <c r="R7" s="59">
        <v>154930</v>
      </c>
      <c r="S7" s="59">
        <v>23226</v>
      </c>
      <c r="T7" s="59">
        <v>2098009</v>
      </c>
      <c r="U7" s="59">
        <v>2276165</v>
      </c>
      <c r="V7" s="59">
        <v>5161372</v>
      </c>
      <c r="W7" s="59">
        <v>4845000</v>
      </c>
      <c r="X7" s="59">
        <v>316372</v>
      </c>
      <c r="Y7" s="60">
        <v>6.53</v>
      </c>
      <c r="Z7" s="61">
        <v>4845000</v>
      </c>
    </row>
    <row r="8" spans="1:26" ht="12.75">
      <c r="A8" s="57" t="s">
        <v>34</v>
      </c>
      <c r="B8" s="18">
        <v>24357200</v>
      </c>
      <c r="C8" s="18">
        <v>0</v>
      </c>
      <c r="D8" s="58">
        <v>31196400</v>
      </c>
      <c r="E8" s="59">
        <v>33105400</v>
      </c>
      <c r="F8" s="59">
        <v>10162000</v>
      </c>
      <c r="G8" s="59">
        <v>0</v>
      </c>
      <c r="H8" s="59">
        <v>51180</v>
      </c>
      <c r="I8" s="59">
        <v>10213180</v>
      </c>
      <c r="J8" s="59">
        <v>27436</v>
      </c>
      <c r="K8" s="59">
        <v>0</v>
      </c>
      <c r="L8" s="59">
        <v>8166612</v>
      </c>
      <c r="M8" s="59">
        <v>8194048</v>
      </c>
      <c r="N8" s="59">
        <v>720</v>
      </c>
      <c r="O8" s="59">
        <v>7200</v>
      </c>
      <c r="P8" s="59">
        <v>6331000</v>
      </c>
      <c r="Q8" s="59">
        <v>6338920</v>
      </c>
      <c r="R8" s="59">
        <v>41400</v>
      </c>
      <c r="S8" s="59">
        <v>5741325</v>
      </c>
      <c r="T8" s="59">
        <v>0</v>
      </c>
      <c r="U8" s="59">
        <v>5782725</v>
      </c>
      <c r="V8" s="59">
        <v>30528873</v>
      </c>
      <c r="W8" s="59">
        <v>33105400</v>
      </c>
      <c r="X8" s="59">
        <v>-2576527</v>
      </c>
      <c r="Y8" s="60">
        <v>-7.78</v>
      </c>
      <c r="Z8" s="61">
        <v>33105400</v>
      </c>
    </row>
    <row r="9" spans="1:26" ht="12.75">
      <c r="A9" s="57" t="s">
        <v>35</v>
      </c>
      <c r="B9" s="18">
        <v>158932745</v>
      </c>
      <c r="C9" s="18">
        <v>0</v>
      </c>
      <c r="D9" s="58">
        <v>163337000</v>
      </c>
      <c r="E9" s="59">
        <v>164805352</v>
      </c>
      <c r="F9" s="59">
        <v>68743817</v>
      </c>
      <c r="G9" s="59">
        <v>72325</v>
      </c>
      <c r="H9" s="59">
        <v>56745</v>
      </c>
      <c r="I9" s="59">
        <v>68872887</v>
      </c>
      <c r="J9" s="59">
        <v>56520</v>
      </c>
      <c r="K9" s="59">
        <v>89212</v>
      </c>
      <c r="L9" s="59">
        <v>55127278</v>
      </c>
      <c r="M9" s="59">
        <v>55273010</v>
      </c>
      <c r="N9" s="59">
        <v>89842</v>
      </c>
      <c r="O9" s="59">
        <v>58464</v>
      </c>
      <c r="P9" s="59">
        <v>40596842</v>
      </c>
      <c r="Q9" s="59">
        <v>40745148</v>
      </c>
      <c r="R9" s="59">
        <v>18270</v>
      </c>
      <c r="S9" s="59">
        <v>23645</v>
      </c>
      <c r="T9" s="59">
        <v>37906</v>
      </c>
      <c r="U9" s="59">
        <v>79821</v>
      </c>
      <c r="V9" s="59">
        <v>164970866</v>
      </c>
      <c r="W9" s="59">
        <v>164805352</v>
      </c>
      <c r="X9" s="59">
        <v>165514</v>
      </c>
      <c r="Y9" s="60">
        <v>0.1</v>
      </c>
      <c r="Z9" s="61">
        <v>164805352</v>
      </c>
    </row>
    <row r="10" spans="1:26" ht="20.25">
      <c r="A10" s="62" t="s">
        <v>104</v>
      </c>
      <c r="B10" s="63">
        <f>SUM(B5:B9)</f>
        <v>186885893</v>
      </c>
      <c r="C10" s="63">
        <f>SUM(C5:C9)</f>
        <v>0</v>
      </c>
      <c r="D10" s="64">
        <f aca="true" t="shared" si="0" ref="D10:Z10">SUM(D5:D9)</f>
        <v>197483400</v>
      </c>
      <c r="E10" s="65">
        <f t="shared" si="0"/>
        <v>202755752</v>
      </c>
      <c r="F10" s="65">
        <f t="shared" si="0"/>
        <v>79214516</v>
      </c>
      <c r="G10" s="65">
        <f t="shared" si="0"/>
        <v>231444</v>
      </c>
      <c r="H10" s="65">
        <f t="shared" si="0"/>
        <v>401944</v>
      </c>
      <c r="I10" s="65">
        <f t="shared" si="0"/>
        <v>79847904</v>
      </c>
      <c r="J10" s="65">
        <f t="shared" si="0"/>
        <v>524373</v>
      </c>
      <c r="K10" s="65">
        <f t="shared" si="0"/>
        <v>719720</v>
      </c>
      <c r="L10" s="65">
        <f t="shared" si="0"/>
        <v>63459641</v>
      </c>
      <c r="M10" s="65">
        <f t="shared" si="0"/>
        <v>64703734</v>
      </c>
      <c r="N10" s="65">
        <f t="shared" si="0"/>
        <v>226644</v>
      </c>
      <c r="O10" s="65">
        <f t="shared" si="0"/>
        <v>358203</v>
      </c>
      <c r="P10" s="65">
        <f t="shared" si="0"/>
        <v>47385915</v>
      </c>
      <c r="Q10" s="65">
        <f t="shared" si="0"/>
        <v>47970762</v>
      </c>
      <c r="R10" s="65">
        <f t="shared" si="0"/>
        <v>214600</v>
      </c>
      <c r="S10" s="65">
        <f t="shared" si="0"/>
        <v>5788196</v>
      </c>
      <c r="T10" s="65">
        <f t="shared" si="0"/>
        <v>2135915</v>
      </c>
      <c r="U10" s="65">
        <f t="shared" si="0"/>
        <v>8138711</v>
      </c>
      <c r="V10" s="65">
        <f t="shared" si="0"/>
        <v>200661111</v>
      </c>
      <c r="W10" s="65">
        <f t="shared" si="0"/>
        <v>202755752</v>
      </c>
      <c r="X10" s="65">
        <f t="shared" si="0"/>
        <v>-2094641</v>
      </c>
      <c r="Y10" s="66">
        <f>+IF(W10&lt;&gt;0,(X10/W10)*100,0)</f>
        <v>-1.0330858579045392</v>
      </c>
      <c r="Z10" s="67">
        <f t="shared" si="0"/>
        <v>202755752</v>
      </c>
    </row>
    <row r="11" spans="1:26" ht="12.75">
      <c r="A11" s="57" t="s">
        <v>36</v>
      </c>
      <c r="B11" s="18">
        <v>88929353</v>
      </c>
      <c r="C11" s="18">
        <v>0</v>
      </c>
      <c r="D11" s="58">
        <v>107119966</v>
      </c>
      <c r="E11" s="59">
        <v>106652681</v>
      </c>
      <c r="F11" s="59">
        <v>7259911</v>
      </c>
      <c r="G11" s="59">
        <v>7430823</v>
      </c>
      <c r="H11" s="59">
        <v>7276442</v>
      </c>
      <c r="I11" s="59">
        <v>21967176</v>
      </c>
      <c r="J11" s="59">
        <v>7738495</v>
      </c>
      <c r="K11" s="59">
        <v>7660781</v>
      </c>
      <c r="L11" s="59">
        <v>8094152</v>
      </c>
      <c r="M11" s="59">
        <v>23493428</v>
      </c>
      <c r="N11" s="59">
        <v>7787236</v>
      </c>
      <c r="O11" s="59">
        <v>7863866</v>
      </c>
      <c r="P11" s="59">
        <v>8048423</v>
      </c>
      <c r="Q11" s="59">
        <v>23699525</v>
      </c>
      <c r="R11" s="59">
        <v>7991357</v>
      </c>
      <c r="S11" s="59">
        <v>7877953</v>
      </c>
      <c r="T11" s="59">
        <v>8376328</v>
      </c>
      <c r="U11" s="59">
        <v>24245638</v>
      </c>
      <c r="V11" s="59">
        <v>93405767</v>
      </c>
      <c r="W11" s="59">
        <v>106652681</v>
      </c>
      <c r="X11" s="59">
        <v>-13246914</v>
      </c>
      <c r="Y11" s="60">
        <v>-12.42</v>
      </c>
      <c r="Z11" s="61">
        <v>106652681</v>
      </c>
    </row>
    <row r="12" spans="1:26" ht="12.75">
      <c r="A12" s="57" t="s">
        <v>37</v>
      </c>
      <c r="B12" s="18">
        <v>9850182</v>
      </c>
      <c r="C12" s="18">
        <v>0</v>
      </c>
      <c r="D12" s="58">
        <v>11841911</v>
      </c>
      <c r="E12" s="59">
        <v>11960911</v>
      </c>
      <c r="F12" s="59">
        <v>832574</v>
      </c>
      <c r="G12" s="59">
        <v>821616</v>
      </c>
      <c r="H12" s="59">
        <v>820281</v>
      </c>
      <c r="I12" s="59">
        <v>2474471</v>
      </c>
      <c r="J12" s="59">
        <v>928334</v>
      </c>
      <c r="K12" s="59">
        <v>814637</v>
      </c>
      <c r="L12" s="59">
        <v>848350</v>
      </c>
      <c r="M12" s="59">
        <v>2591321</v>
      </c>
      <c r="N12" s="59">
        <v>755813</v>
      </c>
      <c r="O12" s="59">
        <v>840660</v>
      </c>
      <c r="P12" s="59">
        <v>948878</v>
      </c>
      <c r="Q12" s="59">
        <v>2545351</v>
      </c>
      <c r="R12" s="59">
        <v>793870</v>
      </c>
      <c r="S12" s="59">
        <v>749316</v>
      </c>
      <c r="T12" s="59">
        <v>1102884</v>
      </c>
      <c r="U12" s="59">
        <v>2646070</v>
      </c>
      <c r="V12" s="59">
        <v>10257213</v>
      </c>
      <c r="W12" s="59">
        <v>11960911</v>
      </c>
      <c r="X12" s="59">
        <v>-1703698</v>
      </c>
      <c r="Y12" s="60">
        <v>-14.24</v>
      </c>
      <c r="Z12" s="61">
        <v>11960911</v>
      </c>
    </row>
    <row r="13" spans="1:26" ht="12.75">
      <c r="A13" s="57" t="s">
        <v>105</v>
      </c>
      <c r="B13" s="18">
        <v>7760116</v>
      </c>
      <c r="C13" s="18">
        <v>0</v>
      </c>
      <c r="D13" s="58">
        <v>5439949</v>
      </c>
      <c r="E13" s="59">
        <v>5439949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4689014</v>
      </c>
      <c r="P13" s="59">
        <v>0</v>
      </c>
      <c r="Q13" s="59">
        <v>4689014</v>
      </c>
      <c r="R13" s="59">
        <v>0</v>
      </c>
      <c r="S13" s="59">
        <v>1930091</v>
      </c>
      <c r="T13" s="59">
        <v>0</v>
      </c>
      <c r="U13" s="59">
        <v>1930091</v>
      </c>
      <c r="V13" s="59">
        <v>6619105</v>
      </c>
      <c r="W13" s="59">
        <v>5439949</v>
      </c>
      <c r="X13" s="59">
        <v>1179156</v>
      </c>
      <c r="Y13" s="60">
        <v>21.68</v>
      </c>
      <c r="Z13" s="61">
        <v>5439949</v>
      </c>
    </row>
    <row r="14" spans="1:26" ht="12.7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2.75">
      <c r="A15" s="57" t="s">
        <v>39</v>
      </c>
      <c r="B15" s="18">
        <v>2675616</v>
      </c>
      <c r="C15" s="18">
        <v>0</v>
      </c>
      <c r="D15" s="58">
        <v>3539000</v>
      </c>
      <c r="E15" s="59">
        <v>3674000</v>
      </c>
      <c r="F15" s="59">
        <v>182314</v>
      </c>
      <c r="G15" s="59">
        <v>242032</v>
      </c>
      <c r="H15" s="59">
        <v>228164</v>
      </c>
      <c r="I15" s="59">
        <v>652510</v>
      </c>
      <c r="J15" s="59">
        <v>204781</v>
      </c>
      <c r="K15" s="59">
        <v>292690</v>
      </c>
      <c r="L15" s="59">
        <v>202160</v>
      </c>
      <c r="M15" s="59">
        <v>699631</v>
      </c>
      <c r="N15" s="59">
        <v>172340</v>
      </c>
      <c r="O15" s="59">
        <v>432640</v>
      </c>
      <c r="P15" s="59">
        <v>381049</v>
      </c>
      <c r="Q15" s="59">
        <v>986029</v>
      </c>
      <c r="R15" s="59">
        <v>346072</v>
      </c>
      <c r="S15" s="59">
        <v>262401</v>
      </c>
      <c r="T15" s="59">
        <v>316448</v>
      </c>
      <c r="U15" s="59">
        <v>924921</v>
      </c>
      <c r="V15" s="59">
        <v>3263091</v>
      </c>
      <c r="W15" s="59">
        <v>3674000</v>
      </c>
      <c r="X15" s="59">
        <v>-410909</v>
      </c>
      <c r="Y15" s="60">
        <v>-11.18</v>
      </c>
      <c r="Z15" s="61">
        <v>3674000</v>
      </c>
    </row>
    <row r="16" spans="1:26" ht="12.75">
      <c r="A16" s="57" t="s">
        <v>34</v>
      </c>
      <c r="B16" s="18">
        <v>4333451</v>
      </c>
      <c r="C16" s="18">
        <v>0</v>
      </c>
      <c r="D16" s="58">
        <v>5949000</v>
      </c>
      <c r="E16" s="59">
        <v>9144000</v>
      </c>
      <c r="F16" s="59">
        <v>15600</v>
      </c>
      <c r="G16" s="59">
        <v>73078</v>
      </c>
      <c r="H16" s="59">
        <v>78117</v>
      </c>
      <c r="I16" s="59">
        <v>166795</v>
      </c>
      <c r="J16" s="59">
        <v>329046</v>
      </c>
      <c r="K16" s="59">
        <v>786279</v>
      </c>
      <c r="L16" s="59">
        <v>609969</v>
      </c>
      <c r="M16" s="59">
        <v>1725294</v>
      </c>
      <c r="N16" s="59">
        <v>238842</v>
      </c>
      <c r="O16" s="59">
        <v>3247422</v>
      </c>
      <c r="P16" s="59">
        <v>238965</v>
      </c>
      <c r="Q16" s="59">
        <v>3725229</v>
      </c>
      <c r="R16" s="59">
        <v>117471</v>
      </c>
      <c r="S16" s="59">
        <v>223695</v>
      </c>
      <c r="T16" s="59">
        <v>976694</v>
      </c>
      <c r="U16" s="59">
        <v>1317860</v>
      </c>
      <c r="V16" s="59">
        <v>6935178</v>
      </c>
      <c r="W16" s="59">
        <v>9144000</v>
      </c>
      <c r="X16" s="59">
        <v>-2208822</v>
      </c>
      <c r="Y16" s="60">
        <v>-24.16</v>
      </c>
      <c r="Z16" s="61">
        <v>9144000</v>
      </c>
    </row>
    <row r="17" spans="1:26" ht="12.75">
      <c r="A17" s="57" t="s">
        <v>40</v>
      </c>
      <c r="B17" s="18">
        <v>56077523</v>
      </c>
      <c r="C17" s="18">
        <v>0</v>
      </c>
      <c r="D17" s="58">
        <v>62842092</v>
      </c>
      <c r="E17" s="59">
        <v>61700096</v>
      </c>
      <c r="F17" s="59">
        <v>1698571</v>
      </c>
      <c r="G17" s="59">
        <v>2106198</v>
      </c>
      <c r="H17" s="59">
        <v>6916509</v>
      </c>
      <c r="I17" s="59">
        <v>10721278</v>
      </c>
      <c r="J17" s="59">
        <v>6312096</v>
      </c>
      <c r="K17" s="59">
        <v>2904511</v>
      </c>
      <c r="L17" s="59">
        <v>5329902</v>
      </c>
      <c r="M17" s="59">
        <v>14546509</v>
      </c>
      <c r="N17" s="59">
        <v>3396732</v>
      </c>
      <c r="O17" s="59">
        <v>950023</v>
      </c>
      <c r="P17" s="59">
        <v>4418235</v>
      </c>
      <c r="Q17" s="59">
        <v>8764990</v>
      </c>
      <c r="R17" s="59">
        <v>3781222</v>
      </c>
      <c r="S17" s="59">
        <v>2181526</v>
      </c>
      <c r="T17" s="59">
        <v>3122438</v>
      </c>
      <c r="U17" s="59">
        <v>9085186</v>
      </c>
      <c r="V17" s="59">
        <v>43117963</v>
      </c>
      <c r="W17" s="59">
        <v>61700096</v>
      </c>
      <c r="X17" s="59">
        <v>-18582133</v>
      </c>
      <c r="Y17" s="60">
        <v>-30.12</v>
      </c>
      <c r="Z17" s="61">
        <v>61700096</v>
      </c>
    </row>
    <row r="18" spans="1:26" ht="12.75">
      <c r="A18" s="68" t="s">
        <v>41</v>
      </c>
      <c r="B18" s="69">
        <f>SUM(B11:B17)</f>
        <v>169626241</v>
      </c>
      <c r="C18" s="69">
        <f>SUM(C11:C17)</f>
        <v>0</v>
      </c>
      <c r="D18" s="70">
        <f aca="true" t="shared" si="1" ref="D18:Z18">SUM(D11:D17)</f>
        <v>196731918</v>
      </c>
      <c r="E18" s="71">
        <f t="shared" si="1"/>
        <v>198571637</v>
      </c>
      <c r="F18" s="71">
        <f t="shared" si="1"/>
        <v>9988970</v>
      </c>
      <c r="G18" s="71">
        <f t="shared" si="1"/>
        <v>10673747</v>
      </c>
      <c r="H18" s="71">
        <f t="shared" si="1"/>
        <v>15319513</v>
      </c>
      <c r="I18" s="71">
        <f t="shared" si="1"/>
        <v>35982230</v>
      </c>
      <c r="J18" s="71">
        <f t="shared" si="1"/>
        <v>15512752</v>
      </c>
      <c r="K18" s="71">
        <f t="shared" si="1"/>
        <v>12458898</v>
      </c>
      <c r="L18" s="71">
        <f t="shared" si="1"/>
        <v>15084533</v>
      </c>
      <c r="M18" s="71">
        <f t="shared" si="1"/>
        <v>43056183</v>
      </c>
      <c r="N18" s="71">
        <f t="shared" si="1"/>
        <v>12350963</v>
      </c>
      <c r="O18" s="71">
        <f t="shared" si="1"/>
        <v>18023625</v>
      </c>
      <c r="P18" s="71">
        <f t="shared" si="1"/>
        <v>14035550</v>
      </c>
      <c r="Q18" s="71">
        <f t="shared" si="1"/>
        <v>44410138</v>
      </c>
      <c r="R18" s="71">
        <f t="shared" si="1"/>
        <v>13029992</v>
      </c>
      <c r="S18" s="71">
        <f t="shared" si="1"/>
        <v>13224982</v>
      </c>
      <c r="T18" s="71">
        <f t="shared" si="1"/>
        <v>13894792</v>
      </c>
      <c r="U18" s="71">
        <f t="shared" si="1"/>
        <v>40149766</v>
      </c>
      <c r="V18" s="71">
        <f t="shared" si="1"/>
        <v>163598317</v>
      </c>
      <c r="W18" s="71">
        <f t="shared" si="1"/>
        <v>198571637</v>
      </c>
      <c r="X18" s="71">
        <f t="shared" si="1"/>
        <v>-34973320</v>
      </c>
      <c r="Y18" s="66">
        <f>+IF(W18&lt;&gt;0,(X18/W18)*100,0)</f>
        <v>-17.612444822620866</v>
      </c>
      <c r="Z18" s="72">
        <f t="shared" si="1"/>
        <v>198571637</v>
      </c>
    </row>
    <row r="19" spans="1:26" ht="12.75">
      <c r="A19" s="68" t="s">
        <v>42</v>
      </c>
      <c r="B19" s="73">
        <f>+B10-B18</f>
        <v>17259652</v>
      </c>
      <c r="C19" s="73">
        <f>+C10-C18</f>
        <v>0</v>
      </c>
      <c r="D19" s="74">
        <f aca="true" t="shared" si="2" ref="D19:Z19">+D10-D18</f>
        <v>751482</v>
      </c>
      <c r="E19" s="75">
        <f t="shared" si="2"/>
        <v>4184115</v>
      </c>
      <c r="F19" s="75">
        <f t="shared" si="2"/>
        <v>69225546</v>
      </c>
      <c r="G19" s="75">
        <f t="shared" si="2"/>
        <v>-10442303</v>
      </c>
      <c r="H19" s="75">
        <f t="shared" si="2"/>
        <v>-14917569</v>
      </c>
      <c r="I19" s="75">
        <f t="shared" si="2"/>
        <v>43865674</v>
      </c>
      <c r="J19" s="75">
        <f t="shared" si="2"/>
        <v>-14988379</v>
      </c>
      <c r="K19" s="75">
        <f t="shared" si="2"/>
        <v>-11739178</v>
      </c>
      <c r="L19" s="75">
        <f t="shared" si="2"/>
        <v>48375108</v>
      </c>
      <c r="M19" s="75">
        <f t="shared" si="2"/>
        <v>21647551</v>
      </c>
      <c r="N19" s="75">
        <f t="shared" si="2"/>
        <v>-12124319</v>
      </c>
      <c r="O19" s="75">
        <f t="shared" si="2"/>
        <v>-17665422</v>
      </c>
      <c r="P19" s="75">
        <f t="shared" si="2"/>
        <v>33350365</v>
      </c>
      <c r="Q19" s="75">
        <f t="shared" si="2"/>
        <v>3560624</v>
      </c>
      <c r="R19" s="75">
        <f t="shared" si="2"/>
        <v>-12815392</v>
      </c>
      <c r="S19" s="75">
        <f t="shared" si="2"/>
        <v>-7436786</v>
      </c>
      <c r="T19" s="75">
        <f t="shared" si="2"/>
        <v>-11758877</v>
      </c>
      <c r="U19" s="75">
        <f t="shared" si="2"/>
        <v>-32011055</v>
      </c>
      <c r="V19" s="75">
        <f t="shared" si="2"/>
        <v>37062794</v>
      </c>
      <c r="W19" s="75">
        <f>IF(E10=E18,0,W10-W18)</f>
        <v>4184115</v>
      </c>
      <c r="X19" s="75">
        <f t="shared" si="2"/>
        <v>32878679</v>
      </c>
      <c r="Y19" s="76">
        <f>+IF(W19&lt;&gt;0,(X19/W19)*100,0)</f>
        <v>785.7976895950517</v>
      </c>
      <c r="Z19" s="77">
        <f t="shared" si="2"/>
        <v>4184115</v>
      </c>
    </row>
    <row r="20" spans="1:26" ht="20.25">
      <c r="A20" s="78" t="s">
        <v>43</v>
      </c>
      <c r="B20" s="79">
        <v>2348369</v>
      </c>
      <c r="C20" s="79">
        <v>0</v>
      </c>
      <c r="D20" s="80">
        <v>2606000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2">
        <v>0</v>
      </c>
      <c r="Z20" s="83">
        <v>0</v>
      </c>
    </row>
    <row r="21" spans="1:26" ht="41.25">
      <c r="A21" s="84" t="s">
        <v>106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107</v>
      </c>
      <c r="B22" s="91">
        <f>SUM(B19:B21)</f>
        <v>19608021</v>
      </c>
      <c r="C22" s="91">
        <f>SUM(C19:C21)</f>
        <v>0</v>
      </c>
      <c r="D22" s="92">
        <f aca="true" t="shared" si="3" ref="D22:Z22">SUM(D19:D21)</f>
        <v>3357482</v>
      </c>
      <c r="E22" s="93">
        <f t="shared" si="3"/>
        <v>4184115</v>
      </c>
      <c r="F22" s="93">
        <f t="shared" si="3"/>
        <v>69225546</v>
      </c>
      <c r="G22" s="93">
        <f t="shared" si="3"/>
        <v>-10442303</v>
      </c>
      <c r="H22" s="93">
        <f t="shared" si="3"/>
        <v>-14917569</v>
      </c>
      <c r="I22" s="93">
        <f t="shared" si="3"/>
        <v>43865674</v>
      </c>
      <c r="J22" s="93">
        <f t="shared" si="3"/>
        <v>-14988379</v>
      </c>
      <c r="K22" s="93">
        <f t="shared" si="3"/>
        <v>-11739178</v>
      </c>
      <c r="L22" s="93">
        <f t="shared" si="3"/>
        <v>48375108</v>
      </c>
      <c r="M22" s="93">
        <f t="shared" si="3"/>
        <v>21647551</v>
      </c>
      <c r="N22" s="93">
        <f t="shared" si="3"/>
        <v>-12124319</v>
      </c>
      <c r="O22" s="93">
        <f t="shared" si="3"/>
        <v>-17665422</v>
      </c>
      <c r="P22" s="93">
        <f t="shared" si="3"/>
        <v>33350365</v>
      </c>
      <c r="Q22" s="93">
        <f t="shared" si="3"/>
        <v>3560624</v>
      </c>
      <c r="R22" s="93">
        <f t="shared" si="3"/>
        <v>-12815392</v>
      </c>
      <c r="S22" s="93">
        <f t="shared" si="3"/>
        <v>-7436786</v>
      </c>
      <c r="T22" s="93">
        <f t="shared" si="3"/>
        <v>-11758877</v>
      </c>
      <c r="U22" s="93">
        <f t="shared" si="3"/>
        <v>-32011055</v>
      </c>
      <c r="V22" s="93">
        <f t="shared" si="3"/>
        <v>37062794</v>
      </c>
      <c r="W22" s="93">
        <f t="shared" si="3"/>
        <v>4184115</v>
      </c>
      <c r="X22" s="93">
        <f t="shared" si="3"/>
        <v>32878679</v>
      </c>
      <c r="Y22" s="94">
        <f>+IF(W22&lt;&gt;0,(X22/W22)*100,0)</f>
        <v>785.7976895950517</v>
      </c>
      <c r="Z22" s="95">
        <f t="shared" si="3"/>
        <v>4184115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19608021</v>
      </c>
      <c r="C24" s="73">
        <f>SUM(C22:C23)</f>
        <v>0</v>
      </c>
      <c r="D24" s="74">
        <f aca="true" t="shared" si="4" ref="D24:Z24">SUM(D22:D23)</f>
        <v>3357482</v>
      </c>
      <c r="E24" s="75">
        <f t="shared" si="4"/>
        <v>4184115</v>
      </c>
      <c r="F24" s="75">
        <f t="shared" si="4"/>
        <v>69225546</v>
      </c>
      <c r="G24" s="75">
        <f t="shared" si="4"/>
        <v>-10442303</v>
      </c>
      <c r="H24" s="75">
        <f t="shared" si="4"/>
        <v>-14917569</v>
      </c>
      <c r="I24" s="75">
        <f t="shared" si="4"/>
        <v>43865674</v>
      </c>
      <c r="J24" s="75">
        <f t="shared" si="4"/>
        <v>-14988379</v>
      </c>
      <c r="K24" s="75">
        <f t="shared" si="4"/>
        <v>-11739178</v>
      </c>
      <c r="L24" s="75">
        <f t="shared" si="4"/>
        <v>48375108</v>
      </c>
      <c r="M24" s="75">
        <f t="shared" si="4"/>
        <v>21647551</v>
      </c>
      <c r="N24" s="75">
        <f t="shared" si="4"/>
        <v>-12124319</v>
      </c>
      <c r="O24" s="75">
        <f t="shared" si="4"/>
        <v>-17665422</v>
      </c>
      <c r="P24" s="75">
        <f t="shared" si="4"/>
        <v>33350365</v>
      </c>
      <c r="Q24" s="75">
        <f t="shared" si="4"/>
        <v>3560624</v>
      </c>
      <c r="R24" s="75">
        <f t="shared" si="4"/>
        <v>-12815392</v>
      </c>
      <c r="S24" s="75">
        <f t="shared" si="4"/>
        <v>-7436786</v>
      </c>
      <c r="T24" s="75">
        <f t="shared" si="4"/>
        <v>-11758877</v>
      </c>
      <c r="U24" s="75">
        <f t="shared" si="4"/>
        <v>-32011055</v>
      </c>
      <c r="V24" s="75">
        <f t="shared" si="4"/>
        <v>37062794</v>
      </c>
      <c r="W24" s="75">
        <f t="shared" si="4"/>
        <v>4184115</v>
      </c>
      <c r="X24" s="75">
        <f t="shared" si="4"/>
        <v>32878679</v>
      </c>
      <c r="Y24" s="76">
        <f>+IF(W24&lt;&gt;0,(X24/W24)*100,0)</f>
        <v>785.7976895950517</v>
      </c>
      <c r="Z24" s="77">
        <f t="shared" si="4"/>
        <v>4184115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108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2516657</v>
      </c>
      <c r="C27" s="21">
        <v>0</v>
      </c>
      <c r="D27" s="103">
        <v>3010000</v>
      </c>
      <c r="E27" s="104">
        <v>3878000</v>
      </c>
      <c r="F27" s="104">
        <v>80497</v>
      </c>
      <c r="G27" s="104">
        <v>73261</v>
      </c>
      <c r="H27" s="104">
        <v>196540</v>
      </c>
      <c r="I27" s="104">
        <v>350298</v>
      </c>
      <c r="J27" s="104">
        <v>29200</v>
      </c>
      <c r="K27" s="104">
        <v>9528</v>
      </c>
      <c r="L27" s="104">
        <v>571901</v>
      </c>
      <c r="M27" s="104">
        <v>610629</v>
      </c>
      <c r="N27" s="104">
        <v>57976</v>
      </c>
      <c r="O27" s="104">
        <v>72732</v>
      </c>
      <c r="P27" s="104">
        <v>115107</v>
      </c>
      <c r="Q27" s="104">
        <v>245815</v>
      </c>
      <c r="R27" s="104">
        <v>4200</v>
      </c>
      <c r="S27" s="104">
        <v>389331</v>
      </c>
      <c r="T27" s="104">
        <v>647059</v>
      </c>
      <c r="U27" s="104">
        <v>1040590</v>
      </c>
      <c r="V27" s="104">
        <v>2247332</v>
      </c>
      <c r="W27" s="104">
        <v>3878000</v>
      </c>
      <c r="X27" s="104">
        <v>-1630668</v>
      </c>
      <c r="Y27" s="105">
        <v>-42.05</v>
      </c>
      <c r="Z27" s="106">
        <v>3878000</v>
      </c>
    </row>
    <row r="28" spans="1:26" ht="12.75">
      <c r="A28" s="107" t="s">
        <v>47</v>
      </c>
      <c r="B28" s="18">
        <v>16472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2500185</v>
      </c>
      <c r="C31" s="18">
        <v>0</v>
      </c>
      <c r="D31" s="58">
        <v>3010000</v>
      </c>
      <c r="E31" s="59">
        <v>3878000</v>
      </c>
      <c r="F31" s="59">
        <v>80497</v>
      </c>
      <c r="G31" s="59">
        <v>73261</v>
      </c>
      <c r="H31" s="59">
        <v>196540</v>
      </c>
      <c r="I31" s="59">
        <v>350298</v>
      </c>
      <c r="J31" s="59">
        <v>29200</v>
      </c>
      <c r="K31" s="59">
        <v>9528</v>
      </c>
      <c r="L31" s="59">
        <v>571901</v>
      </c>
      <c r="M31" s="59">
        <v>610629</v>
      </c>
      <c r="N31" s="59">
        <v>57976</v>
      </c>
      <c r="O31" s="59">
        <v>72732</v>
      </c>
      <c r="P31" s="59">
        <v>115107</v>
      </c>
      <c r="Q31" s="59">
        <v>245815</v>
      </c>
      <c r="R31" s="59">
        <v>4200</v>
      </c>
      <c r="S31" s="59">
        <v>389331</v>
      </c>
      <c r="T31" s="59">
        <v>647059</v>
      </c>
      <c r="U31" s="59">
        <v>1040590</v>
      </c>
      <c r="V31" s="59">
        <v>2247332</v>
      </c>
      <c r="W31" s="59">
        <v>3878000</v>
      </c>
      <c r="X31" s="59">
        <v>-1630668</v>
      </c>
      <c r="Y31" s="60">
        <v>-42.05</v>
      </c>
      <c r="Z31" s="61">
        <v>3878000</v>
      </c>
    </row>
    <row r="32" spans="1:26" ht="12.75">
      <c r="A32" s="68" t="s">
        <v>50</v>
      </c>
      <c r="B32" s="21">
        <f>SUM(B28:B31)</f>
        <v>2516657</v>
      </c>
      <c r="C32" s="21">
        <f>SUM(C28:C31)</f>
        <v>0</v>
      </c>
      <c r="D32" s="103">
        <f aca="true" t="shared" si="5" ref="D32:Z32">SUM(D28:D31)</f>
        <v>3010000</v>
      </c>
      <c r="E32" s="104">
        <f t="shared" si="5"/>
        <v>3878000</v>
      </c>
      <c r="F32" s="104">
        <f t="shared" si="5"/>
        <v>80497</v>
      </c>
      <c r="G32" s="104">
        <f t="shared" si="5"/>
        <v>73261</v>
      </c>
      <c r="H32" s="104">
        <f t="shared" si="5"/>
        <v>196540</v>
      </c>
      <c r="I32" s="104">
        <f t="shared" si="5"/>
        <v>350298</v>
      </c>
      <c r="J32" s="104">
        <f t="shared" si="5"/>
        <v>29200</v>
      </c>
      <c r="K32" s="104">
        <f t="shared" si="5"/>
        <v>9528</v>
      </c>
      <c r="L32" s="104">
        <f t="shared" si="5"/>
        <v>571901</v>
      </c>
      <c r="M32" s="104">
        <f t="shared" si="5"/>
        <v>610629</v>
      </c>
      <c r="N32" s="104">
        <f t="shared" si="5"/>
        <v>57976</v>
      </c>
      <c r="O32" s="104">
        <f t="shared" si="5"/>
        <v>72732</v>
      </c>
      <c r="P32" s="104">
        <f t="shared" si="5"/>
        <v>115107</v>
      </c>
      <c r="Q32" s="104">
        <f t="shared" si="5"/>
        <v>245815</v>
      </c>
      <c r="R32" s="104">
        <f t="shared" si="5"/>
        <v>4200</v>
      </c>
      <c r="S32" s="104">
        <f t="shared" si="5"/>
        <v>389331</v>
      </c>
      <c r="T32" s="104">
        <f t="shared" si="5"/>
        <v>647059</v>
      </c>
      <c r="U32" s="104">
        <f t="shared" si="5"/>
        <v>1040590</v>
      </c>
      <c r="V32" s="104">
        <f t="shared" si="5"/>
        <v>2247332</v>
      </c>
      <c r="W32" s="104">
        <f t="shared" si="5"/>
        <v>3878000</v>
      </c>
      <c r="X32" s="104">
        <f t="shared" si="5"/>
        <v>-1630668</v>
      </c>
      <c r="Y32" s="105">
        <f>+IF(W32&lt;&gt;0,(X32/W32)*100,0)</f>
        <v>-42.04920061887571</v>
      </c>
      <c r="Z32" s="106">
        <f t="shared" si="5"/>
        <v>3878000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68632228</v>
      </c>
      <c r="C35" s="18">
        <v>0</v>
      </c>
      <c r="D35" s="58">
        <v>37155315</v>
      </c>
      <c r="E35" s="59">
        <v>37155315</v>
      </c>
      <c r="F35" s="59">
        <v>125396135</v>
      </c>
      <c r="G35" s="59">
        <v>3669461</v>
      </c>
      <c r="H35" s="59">
        <v>-15139743</v>
      </c>
      <c r="I35" s="59">
        <v>113925853</v>
      </c>
      <c r="J35" s="59">
        <v>-14612614</v>
      </c>
      <c r="K35" s="59">
        <v>-11881625</v>
      </c>
      <c r="L35" s="59">
        <v>47467121</v>
      </c>
      <c r="M35" s="59">
        <v>20972882</v>
      </c>
      <c r="N35" s="59">
        <v>-12518065</v>
      </c>
      <c r="O35" s="59">
        <v>-12052976</v>
      </c>
      <c r="P35" s="59">
        <v>33067410</v>
      </c>
      <c r="Q35" s="59">
        <v>8496369</v>
      </c>
      <c r="R35" s="59">
        <v>-12883372</v>
      </c>
      <c r="S35" s="59">
        <v>-11250850</v>
      </c>
      <c r="T35" s="59">
        <v>-12390756</v>
      </c>
      <c r="U35" s="59">
        <v>-36524978</v>
      </c>
      <c r="V35" s="59">
        <v>106870126</v>
      </c>
      <c r="W35" s="59">
        <v>37155315</v>
      </c>
      <c r="X35" s="59">
        <v>69714811</v>
      </c>
      <c r="Y35" s="60">
        <v>187.63</v>
      </c>
      <c r="Z35" s="61">
        <v>37155315</v>
      </c>
    </row>
    <row r="36" spans="1:26" ht="12.75">
      <c r="A36" s="57" t="s">
        <v>53</v>
      </c>
      <c r="B36" s="18">
        <v>25521502</v>
      </c>
      <c r="C36" s="18">
        <v>0</v>
      </c>
      <c r="D36" s="58">
        <v>54339677</v>
      </c>
      <c r="E36" s="59">
        <v>55207677</v>
      </c>
      <c r="F36" s="59">
        <v>26318946</v>
      </c>
      <c r="G36" s="59">
        <v>-643690</v>
      </c>
      <c r="H36" s="59">
        <v>196540</v>
      </c>
      <c r="I36" s="59">
        <v>25871796</v>
      </c>
      <c r="J36" s="59">
        <v>29200</v>
      </c>
      <c r="K36" s="59">
        <v>9528</v>
      </c>
      <c r="L36" s="59">
        <v>571901</v>
      </c>
      <c r="M36" s="59">
        <v>610629</v>
      </c>
      <c r="N36" s="59">
        <v>57976</v>
      </c>
      <c r="O36" s="59">
        <v>-4775176</v>
      </c>
      <c r="P36" s="59">
        <v>115107</v>
      </c>
      <c r="Q36" s="59">
        <v>-4602093</v>
      </c>
      <c r="R36" s="59">
        <v>4200</v>
      </c>
      <c r="S36" s="59">
        <v>-1540760</v>
      </c>
      <c r="T36" s="59">
        <v>647059</v>
      </c>
      <c r="U36" s="59">
        <v>-889501</v>
      </c>
      <c r="V36" s="59">
        <v>20990831</v>
      </c>
      <c r="W36" s="59">
        <v>55207677</v>
      </c>
      <c r="X36" s="59">
        <v>-34216846</v>
      </c>
      <c r="Y36" s="60">
        <v>-61.98</v>
      </c>
      <c r="Z36" s="61">
        <v>55207677</v>
      </c>
    </row>
    <row r="37" spans="1:26" ht="12.75">
      <c r="A37" s="57" t="s">
        <v>54</v>
      </c>
      <c r="B37" s="18">
        <v>53654680</v>
      </c>
      <c r="C37" s="18">
        <v>0</v>
      </c>
      <c r="D37" s="58">
        <v>59678546</v>
      </c>
      <c r="E37" s="59">
        <v>59719913</v>
      </c>
      <c r="F37" s="59">
        <v>41114431</v>
      </c>
      <c r="G37" s="59">
        <v>14344125</v>
      </c>
      <c r="H37" s="59">
        <v>-25635</v>
      </c>
      <c r="I37" s="59">
        <v>55432921</v>
      </c>
      <c r="J37" s="59">
        <v>404956</v>
      </c>
      <c r="K37" s="59">
        <v>-132922</v>
      </c>
      <c r="L37" s="59">
        <v>-336093</v>
      </c>
      <c r="M37" s="59">
        <v>-64059</v>
      </c>
      <c r="N37" s="59">
        <v>-335774</v>
      </c>
      <c r="O37" s="59">
        <v>996163</v>
      </c>
      <c r="P37" s="59">
        <v>-167856</v>
      </c>
      <c r="Q37" s="59">
        <v>492533</v>
      </c>
      <c r="R37" s="59">
        <v>-63784</v>
      </c>
      <c r="S37" s="59">
        <v>-5354829</v>
      </c>
      <c r="T37" s="59">
        <v>15176</v>
      </c>
      <c r="U37" s="59">
        <v>-5403437</v>
      </c>
      <c r="V37" s="59">
        <v>50457958</v>
      </c>
      <c r="W37" s="59">
        <v>59719913</v>
      </c>
      <c r="X37" s="59">
        <v>-9261955</v>
      </c>
      <c r="Y37" s="60">
        <v>-15.51</v>
      </c>
      <c r="Z37" s="61">
        <v>59719913</v>
      </c>
    </row>
    <row r="38" spans="1:26" ht="12.75">
      <c r="A38" s="57" t="s">
        <v>55</v>
      </c>
      <c r="B38" s="18">
        <v>9514794</v>
      </c>
      <c r="C38" s="18">
        <v>0</v>
      </c>
      <c r="D38" s="58">
        <v>10686865</v>
      </c>
      <c r="E38" s="59">
        <v>10686865</v>
      </c>
      <c r="F38" s="59">
        <v>9509994</v>
      </c>
      <c r="G38" s="59">
        <v>4800</v>
      </c>
      <c r="H38" s="59">
        <v>0</v>
      </c>
      <c r="I38" s="59">
        <v>9514794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9514794</v>
      </c>
      <c r="W38" s="59">
        <v>10686865</v>
      </c>
      <c r="X38" s="59">
        <v>-1172071</v>
      </c>
      <c r="Y38" s="60">
        <v>-10.97</v>
      </c>
      <c r="Z38" s="61">
        <v>10686865</v>
      </c>
    </row>
    <row r="39" spans="1:26" ht="12.75">
      <c r="A39" s="57" t="s">
        <v>56</v>
      </c>
      <c r="B39" s="18">
        <v>63036640</v>
      </c>
      <c r="C39" s="18">
        <v>0</v>
      </c>
      <c r="D39" s="58">
        <v>17772099</v>
      </c>
      <c r="E39" s="59">
        <v>17772099</v>
      </c>
      <c r="F39" s="59">
        <v>101090653</v>
      </c>
      <c r="G39" s="59">
        <v>-11323149</v>
      </c>
      <c r="H39" s="59">
        <v>-14917567</v>
      </c>
      <c r="I39" s="59">
        <v>74849937</v>
      </c>
      <c r="J39" s="59">
        <v>-14988372</v>
      </c>
      <c r="K39" s="59">
        <v>-11739174</v>
      </c>
      <c r="L39" s="59">
        <v>48375119</v>
      </c>
      <c r="M39" s="59">
        <v>21647573</v>
      </c>
      <c r="N39" s="59">
        <v>-12124316</v>
      </c>
      <c r="O39" s="59">
        <v>-17824319</v>
      </c>
      <c r="P39" s="59">
        <v>33350371</v>
      </c>
      <c r="Q39" s="59">
        <v>3401736</v>
      </c>
      <c r="R39" s="59">
        <v>-12815389</v>
      </c>
      <c r="S39" s="59">
        <v>-7436778</v>
      </c>
      <c r="T39" s="59">
        <v>0</v>
      </c>
      <c r="U39" s="59">
        <v>-20252167</v>
      </c>
      <c r="V39" s="59">
        <v>79647079</v>
      </c>
      <c r="W39" s="59">
        <v>17772099</v>
      </c>
      <c r="X39" s="59">
        <v>61874980</v>
      </c>
      <c r="Y39" s="60">
        <v>348.16</v>
      </c>
      <c r="Z39" s="61">
        <v>17772099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-160780148</v>
      </c>
      <c r="C42" s="18">
        <v>0</v>
      </c>
      <c r="D42" s="58">
        <v>-191071969</v>
      </c>
      <c r="E42" s="59">
        <v>-192911688</v>
      </c>
      <c r="F42" s="59">
        <v>-9988970</v>
      </c>
      <c r="G42" s="59">
        <v>-10673747</v>
      </c>
      <c r="H42" s="59">
        <v>-15319513</v>
      </c>
      <c r="I42" s="59">
        <v>-35982230</v>
      </c>
      <c r="J42" s="59">
        <v>-15512752</v>
      </c>
      <c r="K42" s="59">
        <v>-12458898</v>
      </c>
      <c r="L42" s="59">
        <v>-15084533</v>
      </c>
      <c r="M42" s="59">
        <v>-43056183</v>
      </c>
      <c r="N42" s="59">
        <v>-12350963</v>
      </c>
      <c r="O42" s="59">
        <v>-13334611</v>
      </c>
      <c r="P42" s="59">
        <v>-13975550</v>
      </c>
      <c r="Q42" s="59">
        <v>-39661124</v>
      </c>
      <c r="R42" s="59">
        <v>-13029992</v>
      </c>
      <c r="S42" s="59">
        <v>-11294891</v>
      </c>
      <c r="T42" s="59">
        <v>-13894792</v>
      </c>
      <c r="U42" s="59">
        <v>-38219675</v>
      </c>
      <c r="V42" s="59">
        <v>-156919212</v>
      </c>
      <c r="W42" s="59">
        <v>-192911688</v>
      </c>
      <c r="X42" s="59">
        <v>35992476</v>
      </c>
      <c r="Y42" s="60">
        <v>-18.66</v>
      </c>
      <c r="Z42" s="61">
        <v>-192911688</v>
      </c>
    </row>
    <row r="43" spans="1:26" ht="12.75">
      <c r="A43" s="57" t="s">
        <v>59</v>
      </c>
      <c r="B43" s="18">
        <v>-62977</v>
      </c>
      <c r="C43" s="18">
        <v>0</v>
      </c>
      <c r="D43" s="58">
        <v>-62857</v>
      </c>
      <c r="E43" s="59">
        <v>0</v>
      </c>
      <c r="F43" s="59">
        <v>5118</v>
      </c>
      <c r="G43" s="59">
        <v>120</v>
      </c>
      <c r="H43" s="59">
        <v>0</v>
      </c>
      <c r="I43" s="59">
        <v>5238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5238</v>
      </c>
      <c r="W43" s="59">
        <v>-62857</v>
      </c>
      <c r="X43" s="59">
        <v>68095</v>
      </c>
      <c r="Y43" s="60">
        <v>-108.33</v>
      </c>
      <c r="Z43" s="61">
        <v>0</v>
      </c>
    </row>
    <row r="44" spans="1:26" ht="12.7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2.75">
      <c r="A45" s="68" t="s">
        <v>61</v>
      </c>
      <c r="B45" s="21">
        <v>-151081707</v>
      </c>
      <c r="C45" s="21">
        <v>0</v>
      </c>
      <c r="D45" s="103">
        <v>-177389680</v>
      </c>
      <c r="E45" s="104">
        <v>-179166542</v>
      </c>
      <c r="F45" s="104">
        <v>23433469</v>
      </c>
      <c r="G45" s="104">
        <f>+F45+G42+G43+G44+G83</f>
        <v>12759842</v>
      </c>
      <c r="H45" s="104">
        <f>+G45+H42+H43+H44+H83</f>
        <v>-2559671</v>
      </c>
      <c r="I45" s="104">
        <f>+H45</f>
        <v>-2559671</v>
      </c>
      <c r="J45" s="104">
        <f>+H45+J42+J43+J44+J83</f>
        <v>-18072423</v>
      </c>
      <c r="K45" s="104">
        <f>+J45+K42+K43+K44+K83</f>
        <v>-30531321</v>
      </c>
      <c r="L45" s="104">
        <f>+K45+L42+L43+L44+L83</f>
        <v>-45615854</v>
      </c>
      <c r="M45" s="104">
        <f>+L45</f>
        <v>-45615854</v>
      </c>
      <c r="N45" s="104">
        <f>+L45+N42+N43+N44+N83</f>
        <v>-57966817</v>
      </c>
      <c r="O45" s="104">
        <f>+N45+O42+O43+O44+O83</f>
        <v>-71301428</v>
      </c>
      <c r="P45" s="104">
        <f>+O45+P42+P43+P44+P83</f>
        <v>-85276978</v>
      </c>
      <c r="Q45" s="104">
        <f>+P45</f>
        <v>-85276978</v>
      </c>
      <c r="R45" s="104">
        <f>+P45+R42+R43+R44+R83</f>
        <v>-98306970</v>
      </c>
      <c r="S45" s="104">
        <f>+R45+S42+S43+S44+S83</f>
        <v>-109601861</v>
      </c>
      <c r="T45" s="104">
        <f>+S45+T42+T43+T44+T83</f>
        <v>-123496653</v>
      </c>
      <c r="U45" s="104">
        <f>+T45</f>
        <v>-123496653</v>
      </c>
      <c r="V45" s="104">
        <f>+U45</f>
        <v>-123496653</v>
      </c>
      <c r="W45" s="104">
        <f>+W83+W42+W43+W44</f>
        <v>-191829117</v>
      </c>
      <c r="X45" s="104">
        <f>+V45-W45</f>
        <v>68332464</v>
      </c>
      <c r="Y45" s="105">
        <f>+IF(W45&lt;&gt;0,+(X45/W45)*100,0)</f>
        <v>-35.62152871714465</v>
      </c>
      <c r="Z45" s="106">
        <v>-179166542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109</v>
      </c>
      <c r="B47" s="119" t="s">
        <v>95</v>
      </c>
      <c r="C47" s="119"/>
      <c r="D47" s="120" t="s">
        <v>96</v>
      </c>
      <c r="E47" s="121" t="s">
        <v>97</v>
      </c>
      <c r="F47" s="122"/>
      <c r="G47" s="122"/>
      <c r="H47" s="122"/>
      <c r="I47" s="123" t="s">
        <v>98</v>
      </c>
      <c r="J47" s="122"/>
      <c r="K47" s="122"/>
      <c r="L47" s="122"/>
      <c r="M47" s="123" t="s">
        <v>99</v>
      </c>
      <c r="N47" s="124"/>
      <c r="O47" s="124"/>
      <c r="P47" s="124"/>
      <c r="Q47" s="123" t="s">
        <v>100</v>
      </c>
      <c r="R47" s="124"/>
      <c r="S47" s="124"/>
      <c r="T47" s="124"/>
      <c r="U47" s="123" t="s">
        <v>101</v>
      </c>
      <c r="V47" s="123" t="s">
        <v>102</v>
      </c>
      <c r="W47" s="123" t="s">
        <v>103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110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9">
        <v>0</v>
      </c>
      <c r="Z68" s="22">
        <v>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9">
        <v>0</v>
      </c>
      <c r="Z73" s="22">
        <v>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8">
        <v>0</v>
      </c>
      <c r="Z75" s="30">
        <v>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9761418</v>
      </c>
      <c r="C83" s="18"/>
      <c r="D83" s="19">
        <v>13745146</v>
      </c>
      <c r="E83" s="20">
        <v>13745146</v>
      </c>
      <c r="F83" s="20">
        <v>33417321</v>
      </c>
      <c r="G83" s="20"/>
      <c r="H83" s="20"/>
      <c r="I83" s="20">
        <v>33417321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33417321</v>
      </c>
      <c r="W83" s="20">
        <v>1145428</v>
      </c>
      <c r="X83" s="20"/>
      <c r="Y83" s="19"/>
      <c r="Z83" s="22">
        <v>13745146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250693882</v>
      </c>
      <c r="C5" s="18">
        <v>0</v>
      </c>
      <c r="D5" s="58">
        <v>270000001</v>
      </c>
      <c r="E5" s="59">
        <v>350000001</v>
      </c>
      <c r="F5" s="59">
        <v>30227143</v>
      </c>
      <c r="G5" s="59">
        <v>29722884</v>
      </c>
      <c r="H5" s="59">
        <v>29754709</v>
      </c>
      <c r="I5" s="59">
        <v>89704736</v>
      </c>
      <c r="J5" s="59">
        <v>30064118</v>
      </c>
      <c r="K5" s="59">
        <v>31209940</v>
      </c>
      <c r="L5" s="59">
        <v>27548521</v>
      </c>
      <c r="M5" s="59">
        <v>88822579</v>
      </c>
      <c r="N5" s="59">
        <v>29615367</v>
      </c>
      <c r="O5" s="59">
        <v>27580659</v>
      </c>
      <c r="P5" s="59">
        <v>24816537</v>
      </c>
      <c r="Q5" s="59">
        <v>82012563</v>
      </c>
      <c r="R5" s="59">
        <v>29092159</v>
      </c>
      <c r="S5" s="59">
        <v>30122256</v>
      </c>
      <c r="T5" s="59">
        <v>30198432</v>
      </c>
      <c r="U5" s="59">
        <v>89412847</v>
      </c>
      <c r="V5" s="59">
        <v>349952725</v>
      </c>
      <c r="W5" s="59">
        <v>350000001</v>
      </c>
      <c r="X5" s="59">
        <v>-47276</v>
      </c>
      <c r="Y5" s="60">
        <v>-0.01</v>
      </c>
      <c r="Z5" s="61">
        <v>350000001</v>
      </c>
    </row>
    <row r="6" spans="1:26" ht="12.75">
      <c r="A6" s="57" t="s">
        <v>32</v>
      </c>
      <c r="B6" s="18">
        <v>663757907</v>
      </c>
      <c r="C6" s="18">
        <v>0</v>
      </c>
      <c r="D6" s="58">
        <v>741875000</v>
      </c>
      <c r="E6" s="59">
        <v>741875000</v>
      </c>
      <c r="F6" s="59">
        <v>56271060</v>
      </c>
      <c r="G6" s="59">
        <v>35948958</v>
      </c>
      <c r="H6" s="59">
        <v>66911196</v>
      </c>
      <c r="I6" s="59">
        <v>159131214</v>
      </c>
      <c r="J6" s="59">
        <v>66279587</v>
      </c>
      <c r="K6" s="59">
        <v>73270160</v>
      </c>
      <c r="L6" s="59">
        <v>59398720</v>
      </c>
      <c r="M6" s="59">
        <v>198948467</v>
      </c>
      <c r="N6" s="59">
        <v>56588410</v>
      </c>
      <c r="O6" s="59">
        <v>70109855</v>
      </c>
      <c r="P6" s="59">
        <v>61158576</v>
      </c>
      <c r="Q6" s="59">
        <v>187856841</v>
      </c>
      <c r="R6" s="59">
        <v>48738033</v>
      </c>
      <c r="S6" s="59">
        <v>57335468</v>
      </c>
      <c r="T6" s="59">
        <v>61676279</v>
      </c>
      <c r="U6" s="59">
        <v>167749780</v>
      </c>
      <c r="V6" s="59">
        <v>713686302</v>
      </c>
      <c r="W6" s="59">
        <v>741875000</v>
      </c>
      <c r="X6" s="59">
        <v>-28188698</v>
      </c>
      <c r="Y6" s="60">
        <v>-3.8</v>
      </c>
      <c r="Z6" s="61">
        <v>741875000</v>
      </c>
    </row>
    <row r="7" spans="1:26" ht="12.75">
      <c r="A7" s="57" t="s">
        <v>33</v>
      </c>
      <c r="B7" s="18">
        <v>5843411</v>
      </c>
      <c r="C7" s="18">
        <v>0</v>
      </c>
      <c r="D7" s="58">
        <v>6732000</v>
      </c>
      <c r="E7" s="59">
        <v>6732000</v>
      </c>
      <c r="F7" s="59">
        <v>0</v>
      </c>
      <c r="G7" s="59">
        <v>743961</v>
      </c>
      <c r="H7" s="59">
        <v>579732</v>
      </c>
      <c r="I7" s="59">
        <v>1323693</v>
      </c>
      <c r="J7" s="59">
        <v>304801</v>
      </c>
      <c r="K7" s="59">
        <v>0</v>
      </c>
      <c r="L7" s="59">
        <v>336373</v>
      </c>
      <c r="M7" s="59">
        <v>641174</v>
      </c>
      <c r="N7" s="59">
        <v>160079</v>
      </c>
      <c r="O7" s="59">
        <v>107302</v>
      </c>
      <c r="P7" s="59">
        <v>116254</v>
      </c>
      <c r="Q7" s="59">
        <v>383635</v>
      </c>
      <c r="R7" s="59">
        <v>393726</v>
      </c>
      <c r="S7" s="59">
        <v>612608</v>
      </c>
      <c r="T7" s="59">
        <v>0</v>
      </c>
      <c r="U7" s="59">
        <v>1006334</v>
      </c>
      <c r="V7" s="59">
        <v>3354836</v>
      </c>
      <c r="W7" s="59">
        <v>6732000</v>
      </c>
      <c r="X7" s="59">
        <v>-3377164</v>
      </c>
      <c r="Y7" s="60">
        <v>-50.17</v>
      </c>
      <c r="Z7" s="61">
        <v>6732000</v>
      </c>
    </row>
    <row r="8" spans="1:26" ht="12.75">
      <c r="A8" s="57" t="s">
        <v>34</v>
      </c>
      <c r="B8" s="18">
        <v>854731930</v>
      </c>
      <c r="C8" s="18">
        <v>0</v>
      </c>
      <c r="D8" s="58">
        <v>699244000</v>
      </c>
      <c r="E8" s="59">
        <v>710868000</v>
      </c>
      <c r="F8" s="59">
        <v>0</v>
      </c>
      <c r="G8" s="59">
        <v>0</v>
      </c>
      <c r="H8" s="59">
        <v>289836000</v>
      </c>
      <c r="I8" s="59">
        <v>289836000</v>
      </c>
      <c r="J8" s="59">
        <v>0</v>
      </c>
      <c r="K8" s="59">
        <v>0</v>
      </c>
      <c r="L8" s="59">
        <v>215422000</v>
      </c>
      <c r="M8" s="59">
        <v>215422000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505258000</v>
      </c>
      <c r="W8" s="59">
        <v>710868000</v>
      </c>
      <c r="X8" s="59">
        <v>-205610000</v>
      </c>
      <c r="Y8" s="60">
        <v>-28.92</v>
      </c>
      <c r="Z8" s="61">
        <v>710868000</v>
      </c>
    </row>
    <row r="9" spans="1:26" ht="12.75">
      <c r="A9" s="57" t="s">
        <v>35</v>
      </c>
      <c r="B9" s="18">
        <v>91264174</v>
      </c>
      <c r="C9" s="18">
        <v>0</v>
      </c>
      <c r="D9" s="58">
        <v>111204389</v>
      </c>
      <c r="E9" s="59">
        <v>111204389</v>
      </c>
      <c r="F9" s="59">
        <v>10461254</v>
      </c>
      <c r="G9" s="59">
        <v>11459324</v>
      </c>
      <c r="H9" s="59">
        <v>10506062</v>
      </c>
      <c r="I9" s="59">
        <v>32426640</v>
      </c>
      <c r="J9" s="59">
        <v>11254631</v>
      </c>
      <c r="K9" s="59">
        <v>8686055</v>
      </c>
      <c r="L9" s="59">
        <v>11518231</v>
      </c>
      <c r="M9" s="59">
        <v>31458917</v>
      </c>
      <c r="N9" s="59">
        <v>11812150</v>
      </c>
      <c r="O9" s="59">
        <v>12339334</v>
      </c>
      <c r="P9" s="59">
        <v>11918101</v>
      </c>
      <c r="Q9" s="59">
        <v>36069585</v>
      </c>
      <c r="R9" s="59">
        <v>12427576</v>
      </c>
      <c r="S9" s="59">
        <v>12893052</v>
      </c>
      <c r="T9" s="59">
        <v>14597021</v>
      </c>
      <c r="U9" s="59">
        <v>39917649</v>
      </c>
      <c r="V9" s="59">
        <v>139872791</v>
      </c>
      <c r="W9" s="59">
        <v>111204389</v>
      </c>
      <c r="X9" s="59">
        <v>28668402</v>
      </c>
      <c r="Y9" s="60">
        <v>25.78</v>
      </c>
      <c r="Z9" s="61">
        <v>111204389</v>
      </c>
    </row>
    <row r="10" spans="1:26" ht="20.25">
      <c r="A10" s="62" t="s">
        <v>104</v>
      </c>
      <c r="B10" s="63">
        <f>SUM(B5:B9)</f>
        <v>1866291304</v>
      </c>
      <c r="C10" s="63">
        <f>SUM(C5:C9)</f>
        <v>0</v>
      </c>
      <c r="D10" s="64">
        <f aca="true" t="shared" si="0" ref="D10:Z10">SUM(D5:D9)</f>
        <v>1829055390</v>
      </c>
      <c r="E10" s="65">
        <f t="shared" si="0"/>
        <v>1920679390</v>
      </c>
      <c r="F10" s="65">
        <f t="shared" si="0"/>
        <v>96959457</v>
      </c>
      <c r="G10" s="65">
        <f t="shared" si="0"/>
        <v>77875127</v>
      </c>
      <c r="H10" s="65">
        <f t="shared" si="0"/>
        <v>397587699</v>
      </c>
      <c r="I10" s="65">
        <f t="shared" si="0"/>
        <v>572422283</v>
      </c>
      <c r="J10" s="65">
        <f t="shared" si="0"/>
        <v>107903137</v>
      </c>
      <c r="K10" s="65">
        <f t="shared" si="0"/>
        <v>113166155</v>
      </c>
      <c r="L10" s="65">
        <f t="shared" si="0"/>
        <v>314223845</v>
      </c>
      <c r="M10" s="65">
        <f t="shared" si="0"/>
        <v>535293137</v>
      </c>
      <c r="N10" s="65">
        <f t="shared" si="0"/>
        <v>98176006</v>
      </c>
      <c r="O10" s="65">
        <f t="shared" si="0"/>
        <v>110137150</v>
      </c>
      <c r="P10" s="65">
        <f t="shared" si="0"/>
        <v>98009468</v>
      </c>
      <c r="Q10" s="65">
        <f t="shared" si="0"/>
        <v>306322624</v>
      </c>
      <c r="R10" s="65">
        <f t="shared" si="0"/>
        <v>90651494</v>
      </c>
      <c r="S10" s="65">
        <f t="shared" si="0"/>
        <v>100963384</v>
      </c>
      <c r="T10" s="65">
        <f t="shared" si="0"/>
        <v>106471732</v>
      </c>
      <c r="U10" s="65">
        <f t="shared" si="0"/>
        <v>298086610</v>
      </c>
      <c r="V10" s="65">
        <f t="shared" si="0"/>
        <v>1712124654</v>
      </c>
      <c r="W10" s="65">
        <f t="shared" si="0"/>
        <v>1920679390</v>
      </c>
      <c r="X10" s="65">
        <f t="shared" si="0"/>
        <v>-208554736</v>
      </c>
      <c r="Y10" s="66">
        <f>+IF(W10&lt;&gt;0,(X10/W10)*100,0)</f>
        <v>-10.858383605605306</v>
      </c>
      <c r="Z10" s="67">
        <f t="shared" si="0"/>
        <v>1920679390</v>
      </c>
    </row>
    <row r="11" spans="1:26" ht="12.75">
      <c r="A11" s="57" t="s">
        <v>36</v>
      </c>
      <c r="B11" s="18">
        <v>516495871</v>
      </c>
      <c r="C11" s="18">
        <v>0</v>
      </c>
      <c r="D11" s="58">
        <v>469999987</v>
      </c>
      <c r="E11" s="59">
        <v>470019987</v>
      </c>
      <c r="F11" s="59">
        <v>800930</v>
      </c>
      <c r="G11" s="59">
        <v>89301203</v>
      </c>
      <c r="H11" s="59">
        <v>44533266</v>
      </c>
      <c r="I11" s="59">
        <v>134635399</v>
      </c>
      <c r="J11" s="59">
        <v>46876157</v>
      </c>
      <c r="K11" s="59">
        <v>46813863</v>
      </c>
      <c r="L11" s="59">
        <v>49983881</v>
      </c>
      <c r="M11" s="59">
        <v>143673901</v>
      </c>
      <c r="N11" s="59">
        <v>49433134</v>
      </c>
      <c r="O11" s="59">
        <v>45292392</v>
      </c>
      <c r="P11" s="59">
        <v>0</v>
      </c>
      <c r="Q11" s="59">
        <v>94725526</v>
      </c>
      <c r="R11" s="59">
        <v>88546233</v>
      </c>
      <c r="S11" s="59">
        <v>45740961</v>
      </c>
      <c r="T11" s="59">
        <v>47331629</v>
      </c>
      <c r="U11" s="59">
        <v>181618823</v>
      </c>
      <c r="V11" s="59">
        <v>554653649</v>
      </c>
      <c r="W11" s="59">
        <v>470019987</v>
      </c>
      <c r="X11" s="59">
        <v>84633662</v>
      </c>
      <c r="Y11" s="60">
        <v>18.01</v>
      </c>
      <c r="Z11" s="61">
        <v>470019987</v>
      </c>
    </row>
    <row r="12" spans="1:26" ht="12.75">
      <c r="A12" s="57" t="s">
        <v>37</v>
      </c>
      <c r="B12" s="18">
        <v>31050339</v>
      </c>
      <c r="C12" s="18">
        <v>0</v>
      </c>
      <c r="D12" s="58">
        <v>33241639</v>
      </c>
      <c r="E12" s="59">
        <v>33241639</v>
      </c>
      <c r="F12" s="59">
        <v>2541674</v>
      </c>
      <c r="G12" s="59">
        <v>2539880</v>
      </c>
      <c r="H12" s="59">
        <v>2541271</v>
      </c>
      <c r="I12" s="59">
        <v>7622825</v>
      </c>
      <c r="J12" s="59">
        <v>2539880</v>
      </c>
      <c r="K12" s="59">
        <v>2582558</v>
      </c>
      <c r="L12" s="59">
        <v>2615545</v>
      </c>
      <c r="M12" s="59">
        <v>7737983</v>
      </c>
      <c r="N12" s="59">
        <v>2563877</v>
      </c>
      <c r="O12" s="59">
        <v>2564851</v>
      </c>
      <c r="P12" s="59">
        <v>0</v>
      </c>
      <c r="Q12" s="59">
        <v>5128728</v>
      </c>
      <c r="R12" s="59">
        <v>5127756</v>
      </c>
      <c r="S12" s="59">
        <v>2566603</v>
      </c>
      <c r="T12" s="59">
        <v>3652508</v>
      </c>
      <c r="U12" s="59">
        <v>11346867</v>
      </c>
      <c r="V12" s="59">
        <v>31836403</v>
      </c>
      <c r="W12" s="59">
        <v>33241639</v>
      </c>
      <c r="X12" s="59">
        <v>-1405236</v>
      </c>
      <c r="Y12" s="60">
        <v>-4.23</v>
      </c>
      <c r="Z12" s="61">
        <v>33241639</v>
      </c>
    </row>
    <row r="13" spans="1:26" ht="12.75">
      <c r="A13" s="57" t="s">
        <v>105</v>
      </c>
      <c r="B13" s="18">
        <v>474164688</v>
      </c>
      <c r="C13" s="18">
        <v>0</v>
      </c>
      <c r="D13" s="58">
        <v>490000000</v>
      </c>
      <c r="E13" s="59">
        <v>490000000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490000000</v>
      </c>
      <c r="X13" s="59">
        <v>-490000000</v>
      </c>
      <c r="Y13" s="60">
        <v>-100</v>
      </c>
      <c r="Z13" s="61">
        <v>490000000</v>
      </c>
    </row>
    <row r="14" spans="1:26" ht="12.75">
      <c r="A14" s="57" t="s">
        <v>38</v>
      </c>
      <c r="B14" s="18">
        <v>4122874</v>
      </c>
      <c r="C14" s="18">
        <v>0</v>
      </c>
      <c r="D14" s="58">
        <v>140501000</v>
      </c>
      <c r="E14" s="59">
        <v>140501000</v>
      </c>
      <c r="F14" s="59">
        <v>0</v>
      </c>
      <c r="G14" s="59">
        <v>0</v>
      </c>
      <c r="H14" s="59">
        <v>0</v>
      </c>
      <c r="I14" s="59">
        <v>0</v>
      </c>
      <c r="J14" s="59">
        <v>1</v>
      </c>
      <c r="K14" s="59">
        <v>0</v>
      </c>
      <c r="L14" s="59">
        <v>0</v>
      </c>
      <c r="M14" s="59">
        <v>1</v>
      </c>
      <c r="N14" s="59">
        <v>2</v>
      </c>
      <c r="O14" s="59">
        <v>0</v>
      </c>
      <c r="P14" s="59">
        <v>114533</v>
      </c>
      <c r="Q14" s="59">
        <v>114535</v>
      </c>
      <c r="R14" s="59">
        <v>0</v>
      </c>
      <c r="S14" s="59">
        <v>4</v>
      </c>
      <c r="T14" s="59">
        <v>0</v>
      </c>
      <c r="U14" s="59">
        <v>4</v>
      </c>
      <c r="V14" s="59">
        <v>114540</v>
      </c>
      <c r="W14" s="59">
        <v>140501000</v>
      </c>
      <c r="X14" s="59">
        <v>-140386460</v>
      </c>
      <c r="Y14" s="60">
        <v>-99.92</v>
      </c>
      <c r="Z14" s="61">
        <v>140501000</v>
      </c>
    </row>
    <row r="15" spans="1:26" ht="12.75">
      <c r="A15" s="57" t="s">
        <v>39</v>
      </c>
      <c r="B15" s="18">
        <v>845443168</v>
      </c>
      <c r="C15" s="18">
        <v>0</v>
      </c>
      <c r="D15" s="58">
        <v>586319855</v>
      </c>
      <c r="E15" s="59">
        <v>560871897</v>
      </c>
      <c r="F15" s="59">
        <v>237641</v>
      </c>
      <c r="G15" s="59">
        <v>4481047</v>
      </c>
      <c r="H15" s="59">
        <v>39816029</v>
      </c>
      <c r="I15" s="59">
        <v>44534717</v>
      </c>
      <c r="J15" s="59">
        <v>12492857</v>
      </c>
      <c r="K15" s="59">
        <v>50335341</v>
      </c>
      <c r="L15" s="59">
        <v>84231763</v>
      </c>
      <c r="M15" s="59">
        <v>147059961</v>
      </c>
      <c r="N15" s="59">
        <v>51677202</v>
      </c>
      <c r="O15" s="59">
        <v>20713897</v>
      </c>
      <c r="P15" s="59">
        <v>99995651</v>
      </c>
      <c r="Q15" s="59">
        <v>172386750</v>
      </c>
      <c r="R15" s="59">
        <v>1350822</v>
      </c>
      <c r="S15" s="59">
        <v>3936899</v>
      </c>
      <c r="T15" s="59">
        <v>143408089</v>
      </c>
      <c r="U15" s="59">
        <v>148695810</v>
      </c>
      <c r="V15" s="59">
        <v>512677238</v>
      </c>
      <c r="W15" s="59">
        <v>560871897</v>
      </c>
      <c r="X15" s="59">
        <v>-48194659</v>
      </c>
      <c r="Y15" s="60">
        <v>-8.59</v>
      </c>
      <c r="Z15" s="61">
        <v>560871897</v>
      </c>
    </row>
    <row r="16" spans="1:26" ht="12.75">
      <c r="A16" s="57" t="s">
        <v>34</v>
      </c>
      <c r="B16" s="18">
        <v>4051230</v>
      </c>
      <c r="C16" s="18">
        <v>0</v>
      </c>
      <c r="D16" s="58">
        <v>4500000</v>
      </c>
      <c r="E16" s="59">
        <v>4090000</v>
      </c>
      <c r="F16" s="59">
        <v>0</v>
      </c>
      <c r="G16" s="59">
        <v>0</v>
      </c>
      <c r="H16" s="59">
        <v>0</v>
      </c>
      <c r="I16" s="59">
        <v>0</v>
      </c>
      <c r="J16" s="59">
        <v>4087100</v>
      </c>
      <c r="K16" s="59">
        <v>0</v>
      </c>
      <c r="L16" s="59">
        <v>0</v>
      </c>
      <c r="M16" s="59">
        <v>4087100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4087100</v>
      </c>
      <c r="W16" s="59">
        <v>4090000</v>
      </c>
      <c r="X16" s="59">
        <v>-2900</v>
      </c>
      <c r="Y16" s="60">
        <v>-0.07</v>
      </c>
      <c r="Z16" s="61">
        <v>4090000</v>
      </c>
    </row>
    <row r="17" spans="1:26" ht="12.75">
      <c r="A17" s="57" t="s">
        <v>40</v>
      </c>
      <c r="B17" s="18">
        <v>1295270123</v>
      </c>
      <c r="C17" s="18">
        <v>0</v>
      </c>
      <c r="D17" s="58">
        <v>699175500</v>
      </c>
      <c r="E17" s="59">
        <v>698713383</v>
      </c>
      <c r="F17" s="59">
        <v>1817707</v>
      </c>
      <c r="G17" s="59">
        <v>25145595</v>
      </c>
      <c r="H17" s="59">
        <v>22140467</v>
      </c>
      <c r="I17" s="59">
        <v>49103769</v>
      </c>
      <c r="J17" s="59">
        <v>36503317</v>
      </c>
      <c r="K17" s="59">
        <v>22013722</v>
      </c>
      <c r="L17" s="59">
        <v>38992955</v>
      </c>
      <c r="M17" s="59">
        <v>97509994</v>
      </c>
      <c r="N17" s="59">
        <v>18427856</v>
      </c>
      <c r="O17" s="59">
        <v>32636469</v>
      </c>
      <c r="P17" s="59">
        <v>29979646</v>
      </c>
      <c r="Q17" s="59">
        <v>81043971</v>
      </c>
      <c r="R17" s="59">
        <v>31504761</v>
      </c>
      <c r="S17" s="59">
        <v>22595442</v>
      </c>
      <c r="T17" s="59">
        <v>83550551</v>
      </c>
      <c r="U17" s="59">
        <v>137650754</v>
      </c>
      <c r="V17" s="59">
        <v>365308488</v>
      </c>
      <c r="W17" s="59">
        <v>698713383</v>
      </c>
      <c r="X17" s="59">
        <v>-333404895</v>
      </c>
      <c r="Y17" s="60">
        <v>-47.72</v>
      </c>
      <c r="Z17" s="61">
        <v>698713383</v>
      </c>
    </row>
    <row r="18" spans="1:26" ht="12.75">
      <c r="A18" s="68" t="s">
        <v>41</v>
      </c>
      <c r="B18" s="69">
        <f>SUM(B11:B17)</f>
        <v>3170598293</v>
      </c>
      <c r="C18" s="69">
        <f>SUM(C11:C17)</f>
        <v>0</v>
      </c>
      <c r="D18" s="70">
        <f aca="true" t="shared" si="1" ref="D18:Z18">SUM(D11:D17)</f>
        <v>2423737981</v>
      </c>
      <c r="E18" s="71">
        <f t="shared" si="1"/>
        <v>2397437906</v>
      </c>
      <c r="F18" s="71">
        <f t="shared" si="1"/>
        <v>5397952</v>
      </c>
      <c r="G18" s="71">
        <f t="shared" si="1"/>
        <v>121467725</v>
      </c>
      <c r="H18" s="71">
        <f t="shared" si="1"/>
        <v>109031033</v>
      </c>
      <c r="I18" s="71">
        <f t="shared" si="1"/>
        <v>235896710</v>
      </c>
      <c r="J18" s="71">
        <f t="shared" si="1"/>
        <v>102499312</v>
      </c>
      <c r="K18" s="71">
        <f t="shared" si="1"/>
        <v>121745484</v>
      </c>
      <c r="L18" s="71">
        <f t="shared" si="1"/>
        <v>175824144</v>
      </c>
      <c r="M18" s="71">
        <f t="shared" si="1"/>
        <v>400068940</v>
      </c>
      <c r="N18" s="71">
        <f t="shared" si="1"/>
        <v>122102071</v>
      </c>
      <c r="O18" s="71">
        <f t="shared" si="1"/>
        <v>101207609</v>
      </c>
      <c r="P18" s="71">
        <f t="shared" si="1"/>
        <v>130089830</v>
      </c>
      <c r="Q18" s="71">
        <f t="shared" si="1"/>
        <v>353399510</v>
      </c>
      <c r="R18" s="71">
        <f t="shared" si="1"/>
        <v>126529572</v>
      </c>
      <c r="S18" s="71">
        <f t="shared" si="1"/>
        <v>74839909</v>
      </c>
      <c r="T18" s="71">
        <f t="shared" si="1"/>
        <v>277942777</v>
      </c>
      <c r="U18" s="71">
        <f t="shared" si="1"/>
        <v>479312258</v>
      </c>
      <c r="V18" s="71">
        <f t="shared" si="1"/>
        <v>1468677418</v>
      </c>
      <c r="W18" s="71">
        <f t="shared" si="1"/>
        <v>2397437906</v>
      </c>
      <c r="X18" s="71">
        <f t="shared" si="1"/>
        <v>-928760488</v>
      </c>
      <c r="Y18" s="66">
        <f>+IF(W18&lt;&gt;0,(X18/W18)*100,0)</f>
        <v>-38.739709824209314</v>
      </c>
      <c r="Z18" s="72">
        <f t="shared" si="1"/>
        <v>2397437906</v>
      </c>
    </row>
    <row r="19" spans="1:26" ht="12.75">
      <c r="A19" s="68" t="s">
        <v>42</v>
      </c>
      <c r="B19" s="73">
        <f>+B10-B18</f>
        <v>-1304306989</v>
      </c>
      <c r="C19" s="73">
        <f>+C10-C18</f>
        <v>0</v>
      </c>
      <c r="D19" s="74">
        <f aca="true" t="shared" si="2" ref="D19:Z19">+D10-D18</f>
        <v>-594682591</v>
      </c>
      <c r="E19" s="75">
        <f t="shared" si="2"/>
        <v>-476758516</v>
      </c>
      <c r="F19" s="75">
        <f t="shared" si="2"/>
        <v>91561505</v>
      </c>
      <c r="G19" s="75">
        <f t="shared" si="2"/>
        <v>-43592598</v>
      </c>
      <c r="H19" s="75">
        <f t="shared" si="2"/>
        <v>288556666</v>
      </c>
      <c r="I19" s="75">
        <f t="shared" si="2"/>
        <v>336525573</v>
      </c>
      <c r="J19" s="75">
        <f t="shared" si="2"/>
        <v>5403825</v>
      </c>
      <c r="K19" s="75">
        <f t="shared" si="2"/>
        <v>-8579329</v>
      </c>
      <c r="L19" s="75">
        <f t="shared" si="2"/>
        <v>138399701</v>
      </c>
      <c r="M19" s="75">
        <f t="shared" si="2"/>
        <v>135224197</v>
      </c>
      <c r="N19" s="75">
        <f t="shared" si="2"/>
        <v>-23926065</v>
      </c>
      <c r="O19" s="75">
        <f t="shared" si="2"/>
        <v>8929541</v>
      </c>
      <c r="P19" s="75">
        <f t="shared" si="2"/>
        <v>-32080362</v>
      </c>
      <c r="Q19" s="75">
        <f t="shared" si="2"/>
        <v>-47076886</v>
      </c>
      <c r="R19" s="75">
        <f t="shared" si="2"/>
        <v>-35878078</v>
      </c>
      <c r="S19" s="75">
        <f t="shared" si="2"/>
        <v>26123475</v>
      </c>
      <c r="T19" s="75">
        <f t="shared" si="2"/>
        <v>-171471045</v>
      </c>
      <c r="U19" s="75">
        <f t="shared" si="2"/>
        <v>-181225648</v>
      </c>
      <c r="V19" s="75">
        <f t="shared" si="2"/>
        <v>243447236</v>
      </c>
      <c r="W19" s="75">
        <f>IF(E10=E18,0,W10-W18)</f>
        <v>-476758516</v>
      </c>
      <c r="X19" s="75">
        <f t="shared" si="2"/>
        <v>720205752</v>
      </c>
      <c r="Y19" s="76">
        <f>+IF(W19&lt;&gt;0,(X19/W19)*100,0)</f>
        <v>-151.06300733598223</v>
      </c>
      <c r="Z19" s="77">
        <f t="shared" si="2"/>
        <v>-476758516</v>
      </c>
    </row>
    <row r="20" spans="1:26" ht="20.25">
      <c r="A20" s="78" t="s">
        <v>43</v>
      </c>
      <c r="B20" s="79">
        <v>5537318</v>
      </c>
      <c r="C20" s="79">
        <v>0</v>
      </c>
      <c r="D20" s="80">
        <v>281797000</v>
      </c>
      <c r="E20" s="81">
        <v>300916930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300916930</v>
      </c>
      <c r="X20" s="81">
        <v>-300916930</v>
      </c>
      <c r="Y20" s="82">
        <v>-100</v>
      </c>
      <c r="Z20" s="83">
        <v>300916930</v>
      </c>
    </row>
    <row r="21" spans="1:26" ht="41.25">
      <c r="A21" s="84" t="s">
        <v>106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107</v>
      </c>
      <c r="B22" s="91">
        <f>SUM(B19:B21)</f>
        <v>-1298769671</v>
      </c>
      <c r="C22" s="91">
        <f>SUM(C19:C21)</f>
        <v>0</v>
      </c>
      <c r="D22" s="92">
        <f aca="true" t="shared" si="3" ref="D22:Z22">SUM(D19:D21)</f>
        <v>-312885591</v>
      </c>
      <c r="E22" s="93">
        <f t="shared" si="3"/>
        <v>-175841586</v>
      </c>
      <c r="F22" s="93">
        <f t="shared" si="3"/>
        <v>91561505</v>
      </c>
      <c r="G22" s="93">
        <f t="shared" si="3"/>
        <v>-43592598</v>
      </c>
      <c r="H22" s="93">
        <f t="shared" si="3"/>
        <v>288556666</v>
      </c>
      <c r="I22" s="93">
        <f t="shared" si="3"/>
        <v>336525573</v>
      </c>
      <c r="J22" s="93">
        <f t="shared" si="3"/>
        <v>5403825</v>
      </c>
      <c r="K22" s="93">
        <f t="shared" si="3"/>
        <v>-8579329</v>
      </c>
      <c r="L22" s="93">
        <f t="shared" si="3"/>
        <v>138399701</v>
      </c>
      <c r="M22" s="93">
        <f t="shared" si="3"/>
        <v>135224197</v>
      </c>
      <c r="N22" s="93">
        <f t="shared" si="3"/>
        <v>-23926065</v>
      </c>
      <c r="O22" s="93">
        <f t="shared" si="3"/>
        <v>8929541</v>
      </c>
      <c r="P22" s="93">
        <f t="shared" si="3"/>
        <v>-32080362</v>
      </c>
      <c r="Q22" s="93">
        <f t="shared" si="3"/>
        <v>-47076886</v>
      </c>
      <c r="R22" s="93">
        <f t="shared" si="3"/>
        <v>-35878078</v>
      </c>
      <c r="S22" s="93">
        <f t="shared" si="3"/>
        <v>26123475</v>
      </c>
      <c r="T22" s="93">
        <f t="shared" si="3"/>
        <v>-171471045</v>
      </c>
      <c r="U22" s="93">
        <f t="shared" si="3"/>
        <v>-181225648</v>
      </c>
      <c r="V22" s="93">
        <f t="shared" si="3"/>
        <v>243447236</v>
      </c>
      <c r="W22" s="93">
        <f t="shared" si="3"/>
        <v>-175841586</v>
      </c>
      <c r="X22" s="93">
        <f t="shared" si="3"/>
        <v>419288822</v>
      </c>
      <c r="Y22" s="94">
        <f>+IF(W22&lt;&gt;0,(X22/W22)*100,0)</f>
        <v>-238.44690641040964</v>
      </c>
      <c r="Z22" s="95">
        <f t="shared" si="3"/>
        <v>-175841586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-1298769671</v>
      </c>
      <c r="C24" s="73">
        <f>SUM(C22:C23)</f>
        <v>0</v>
      </c>
      <c r="D24" s="74">
        <f aca="true" t="shared" si="4" ref="D24:Z24">SUM(D22:D23)</f>
        <v>-312885591</v>
      </c>
      <c r="E24" s="75">
        <f t="shared" si="4"/>
        <v>-175841586</v>
      </c>
      <c r="F24" s="75">
        <f t="shared" si="4"/>
        <v>91561505</v>
      </c>
      <c r="G24" s="75">
        <f t="shared" si="4"/>
        <v>-43592598</v>
      </c>
      <c r="H24" s="75">
        <f t="shared" si="4"/>
        <v>288556666</v>
      </c>
      <c r="I24" s="75">
        <f t="shared" si="4"/>
        <v>336525573</v>
      </c>
      <c r="J24" s="75">
        <f t="shared" si="4"/>
        <v>5403825</v>
      </c>
      <c r="K24" s="75">
        <f t="shared" si="4"/>
        <v>-8579329</v>
      </c>
      <c r="L24" s="75">
        <f t="shared" si="4"/>
        <v>138399701</v>
      </c>
      <c r="M24" s="75">
        <f t="shared" si="4"/>
        <v>135224197</v>
      </c>
      <c r="N24" s="75">
        <f t="shared" si="4"/>
        <v>-23926065</v>
      </c>
      <c r="O24" s="75">
        <f t="shared" si="4"/>
        <v>8929541</v>
      </c>
      <c r="P24" s="75">
        <f t="shared" si="4"/>
        <v>-32080362</v>
      </c>
      <c r="Q24" s="75">
        <f t="shared" si="4"/>
        <v>-47076886</v>
      </c>
      <c r="R24" s="75">
        <f t="shared" si="4"/>
        <v>-35878078</v>
      </c>
      <c r="S24" s="75">
        <f t="shared" si="4"/>
        <v>26123475</v>
      </c>
      <c r="T24" s="75">
        <f t="shared" si="4"/>
        <v>-171471045</v>
      </c>
      <c r="U24" s="75">
        <f t="shared" si="4"/>
        <v>-181225648</v>
      </c>
      <c r="V24" s="75">
        <f t="shared" si="4"/>
        <v>243447236</v>
      </c>
      <c r="W24" s="75">
        <f t="shared" si="4"/>
        <v>-175841586</v>
      </c>
      <c r="X24" s="75">
        <f t="shared" si="4"/>
        <v>419288822</v>
      </c>
      <c r="Y24" s="76">
        <f>+IF(W24&lt;&gt;0,(X24/W24)*100,0)</f>
        <v>-238.44690641040964</v>
      </c>
      <c r="Z24" s="77">
        <f t="shared" si="4"/>
        <v>-175841586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108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210409555</v>
      </c>
      <c r="C27" s="21">
        <v>0</v>
      </c>
      <c r="D27" s="103">
        <v>281797000</v>
      </c>
      <c r="E27" s="104">
        <v>304431143</v>
      </c>
      <c r="F27" s="104">
        <v>0</v>
      </c>
      <c r="G27" s="104">
        <v>3850470</v>
      </c>
      <c r="H27" s="104">
        <v>993464</v>
      </c>
      <c r="I27" s="104">
        <v>4843934</v>
      </c>
      <c r="J27" s="104">
        <v>2998353</v>
      </c>
      <c r="K27" s="104">
        <v>2757486</v>
      </c>
      <c r="L27" s="104">
        <v>21577326</v>
      </c>
      <c r="M27" s="104">
        <v>27333165</v>
      </c>
      <c r="N27" s="104">
        <v>11546411</v>
      </c>
      <c r="O27" s="104">
        <v>1092883</v>
      </c>
      <c r="P27" s="104">
        <v>50824422</v>
      </c>
      <c r="Q27" s="104">
        <v>63463716</v>
      </c>
      <c r="R27" s="104">
        <v>7369422</v>
      </c>
      <c r="S27" s="104">
        <v>4804266</v>
      </c>
      <c r="T27" s="104">
        <v>29056460</v>
      </c>
      <c r="U27" s="104">
        <v>41230148</v>
      </c>
      <c r="V27" s="104">
        <v>136870963</v>
      </c>
      <c r="W27" s="104">
        <v>304431143</v>
      </c>
      <c r="X27" s="104">
        <v>-167560180</v>
      </c>
      <c r="Y27" s="105">
        <v>-55.04</v>
      </c>
      <c r="Z27" s="106">
        <v>304431143</v>
      </c>
    </row>
    <row r="28" spans="1:26" ht="12.75">
      <c r="A28" s="107" t="s">
        <v>47</v>
      </c>
      <c r="B28" s="18">
        <v>186761062</v>
      </c>
      <c r="C28" s="18">
        <v>0</v>
      </c>
      <c r="D28" s="58">
        <v>281797000</v>
      </c>
      <c r="E28" s="59">
        <v>291916940</v>
      </c>
      <c r="F28" s="59">
        <v>0</v>
      </c>
      <c r="G28" s="59">
        <v>3850470</v>
      </c>
      <c r="H28" s="59">
        <v>841464</v>
      </c>
      <c r="I28" s="59">
        <v>4691934</v>
      </c>
      <c r="J28" s="59">
        <v>2954835</v>
      </c>
      <c r="K28" s="59">
        <v>2729428</v>
      </c>
      <c r="L28" s="59">
        <v>21498209</v>
      </c>
      <c r="M28" s="59">
        <v>27182472</v>
      </c>
      <c r="N28" s="59">
        <v>9481770</v>
      </c>
      <c r="O28" s="59">
        <v>1077883</v>
      </c>
      <c r="P28" s="59">
        <v>47582437</v>
      </c>
      <c r="Q28" s="59">
        <v>58142090</v>
      </c>
      <c r="R28" s="59">
        <v>7369422</v>
      </c>
      <c r="S28" s="59">
        <v>4804266</v>
      </c>
      <c r="T28" s="59">
        <v>28946590</v>
      </c>
      <c r="U28" s="59">
        <v>41120278</v>
      </c>
      <c r="V28" s="59">
        <v>131136774</v>
      </c>
      <c r="W28" s="59">
        <v>291916940</v>
      </c>
      <c r="X28" s="59">
        <v>-160780166</v>
      </c>
      <c r="Y28" s="60">
        <v>-55.08</v>
      </c>
      <c r="Z28" s="61">
        <v>291916940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23673993</v>
      </c>
      <c r="C31" s="18">
        <v>0</v>
      </c>
      <c r="D31" s="58">
        <v>0</v>
      </c>
      <c r="E31" s="59">
        <v>12514203</v>
      </c>
      <c r="F31" s="59">
        <v>0</v>
      </c>
      <c r="G31" s="59">
        <v>0</v>
      </c>
      <c r="H31" s="59">
        <v>152000</v>
      </c>
      <c r="I31" s="59">
        <v>152000</v>
      </c>
      <c r="J31" s="59">
        <v>43518</v>
      </c>
      <c r="K31" s="59">
        <v>28058</v>
      </c>
      <c r="L31" s="59">
        <v>79117</v>
      </c>
      <c r="M31" s="59">
        <v>150693</v>
      </c>
      <c r="N31" s="59">
        <v>2064641</v>
      </c>
      <c r="O31" s="59">
        <v>15000</v>
      </c>
      <c r="P31" s="59">
        <v>3241985</v>
      </c>
      <c r="Q31" s="59">
        <v>5321626</v>
      </c>
      <c r="R31" s="59">
        <v>0</v>
      </c>
      <c r="S31" s="59">
        <v>0</v>
      </c>
      <c r="T31" s="59">
        <v>109870</v>
      </c>
      <c r="U31" s="59">
        <v>109870</v>
      </c>
      <c r="V31" s="59">
        <v>5734189</v>
      </c>
      <c r="W31" s="59">
        <v>12514203</v>
      </c>
      <c r="X31" s="59">
        <v>-6780014</v>
      </c>
      <c r="Y31" s="60">
        <v>-54.18</v>
      </c>
      <c r="Z31" s="61">
        <v>12514203</v>
      </c>
    </row>
    <row r="32" spans="1:26" ht="12.75">
      <c r="A32" s="68" t="s">
        <v>50</v>
      </c>
      <c r="B32" s="21">
        <f>SUM(B28:B31)</f>
        <v>210435055</v>
      </c>
      <c r="C32" s="21">
        <f>SUM(C28:C31)</f>
        <v>0</v>
      </c>
      <c r="D32" s="103">
        <f aca="true" t="shared" si="5" ref="D32:Z32">SUM(D28:D31)</f>
        <v>281797000</v>
      </c>
      <c r="E32" s="104">
        <f t="shared" si="5"/>
        <v>304431143</v>
      </c>
      <c r="F32" s="104">
        <f t="shared" si="5"/>
        <v>0</v>
      </c>
      <c r="G32" s="104">
        <f t="shared" si="5"/>
        <v>3850470</v>
      </c>
      <c r="H32" s="104">
        <f t="shared" si="5"/>
        <v>993464</v>
      </c>
      <c r="I32" s="104">
        <f t="shared" si="5"/>
        <v>4843934</v>
      </c>
      <c r="J32" s="104">
        <f t="shared" si="5"/>
        <v>2998353</v>
      </c>
      <c r="K32" s="104">
        <f t="shared" si="5"/>
        <v>2757486</v>
      </c>
      <c r="L32" s="104">
        <f t="shared" si="5"/>
        <v>21577326</v>
      </c>
      <c r="M32" s="104">
        <f t="shared" si="5"/>
        <v>27333165</v>
      </c>
      <c r="N32" s="104">
        <f t="shared" si="5"/>
        <v>11546411</v>
      </c>
      <c r="O32" s="104">
        <f t="shared" si="5"/>
        <v>1092883</v>
      </c>
      <c r="P32" s="104">
        <f t="shared" si="5"/>
        <v>50824422</v>
      </c>
      <c r="Q32" s="104">
        <f t="shared" si="5"/>
        <v>63463716</v>
      </c>
      <c r="R32" s="104">
        <f t="shared" si="5"/>
        <v>7369422</v>
      </c>
      <c r="S32" s="104">
        <f t="shared" si="5"/>
        <v>4804266</v>
      </c>
      <c r="T32" s="104">
        <f t="shared" si="5"/>
        <v>29056460</v>
      </c>
      <c r="U32" s="104">
        <f t="shared" si="5"/>
        <v>41230148</v>
      </c>
      <c r="V32" s="104">
        <f t="shared" si="5"/>
        <v>136870963</v>
      </c>
      <c r="W32" s="104">
        <f t="shared" si="5"/>
        <v>304431143</v>
      </c>
      <c r="X32" s="104">
        <f t="shared" si="5"/>
        <v>-167560180</v>
      </c>
      <c r="Y32" s="105">
        <f>+IF(W32&lt;&gt;0,(X32/W32)*100,0)</f>
        <v>-55.04042009263159</v>
      </c>
      <c r="Z32" s="106">
        <f t="shared" si="5"/>
        <v>304431143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1496558926</v>
      </c>
      <c r="C35" s="18">
        <v>0</v>
      </c>
      <c r="D35" s="58">
        <v>893505117</v>
      </c>
      <c r="E35" s="59">
        <v>893505117</v>
      </c>
      <c r="F35" s="59">
        <v>2038045508</v>
      </c>
      <c r="G35" s="59">
        <v>-668636198</v>
      </c>
      <c r="H35" s="59">
        <v>438849870</v>
      </c>
      <c r="I35" s="59">
        <v>1808259180</v>
      </c>
      <c r="J35" s="59">
        <v>-97708701</v>
      </c>
      <c r="K35" s="59">
        <v>20851490</v>
      </c>
      <c r="L35" s="59">
        <v>78071503</v>
      </c>
      <c r="M35" s="59">
        <v>1214292</v>
      </c>
      <c r="N35" s="59">
        <v>-594056</v>
      </c>
      <c r="O35" s="59">
        <v>36986231</v>
      </c>
      <c r="P35" s="59">
        <v>-139454349</v>
      </c>
      <c r="Q35" s="59">
        <v>-103062174</v>
      </c>
      <c r="R35" s="59">
        <v>9656110</v>
      </c>
      <c r="S35" s="59">
        <v>27669624</v>
      </c>
      <c r="T35" s="59">
        <v>-185754410</v>
      </c>
      <c r="U35" s="59">
        <v>-148428676</v>
      </c>
      <c r="V35" s="59">
        <v>1557982622</v>
      </c>
      <c r="W35" s="59">
        <v>893505117</v>
      </c>
      <c r="X35" s="59">
        <v>664477505</v>
      </c>
      <c r="Y35" s="60">
        <v>74.37</v>
      </c>
      <c r="Z35" s="61">
        <v>893505117</v>
      </c>
    </row>
    <row r="36" spans="1:26" ht="12.75">
      <c r="A36" s="57" t="s">
        <v>53</v>
      </c>
      <c r="B36" s="18">
        <v>5443111638</v>
      </c>
      <c r="C36" s="18">
        <v>0</v>
      </c>
      <c r="D36" s="58">
        <v>6512760237</v>
      </c>
      <c r="E36" s="59">
        <v>6471999984</v>
      </c>
      <c r="F36" s="59">
        <v>5903089743</v>
      </c>
      <c r="G36" s="59">
        <v>-456284348</v>
      </c>
      <c r="H36" s="59">
        <v>-4613510</v>
      </c>
      <c r="I36" s="59">
        <v>5442191885</v>
      </c>
      <c r="J36" s="59">
        <v>2998353</v>
      </c>
      <c r="K36" s="59">
        <v>2757486</v>
      </c>
      <c r="L36" s="59">
        <v>21582989</v>
      </c>
      <c r="M36" s="59">
        <v>27338828</v>
      </c>
      <c r="N36" s="59">
        <v>11589803</v>
      </c>
      <c r="O36" s="59">
        <v>1092883</v>
      </c>
      <c r="P36" s="59">
        <v>50824422</v>
      </c>
      <c r="Q36" s="59">
        <v>63507108</v>
      </c>
      <c r="R36" s="59">
        <v>7369422</v>
      </c>
      <c r="S36" s="59">
        <v>4804266</v>
      </c>
      <c r="T36" s="59">
        <v>29056460</v>
      </c>
      <c r="U36" s="59">
        <v>41230148</v>
      </c>
      <c r="V36" s="59">
        <v>5574267969</v>
      </c>
      <c r="W36" s="59">
        <v>6471999984</v>
      </c>
      <c r="X36" s="59">
        <v>-897732015</v>
      </c>
      <c r="Y36" s="60">
        <v>-13.87</v>
      </c>
      <c r="Z36" s="61">
        <v>6471999984</v>
      </c>
    </row>
    <row r="37" spans="1:26" ht="12.75">
      <c r="A37" s="57" t="s">
        <v>54</v>
      </c>
      <c r="B37" s="18">
        <v>2475672605</v>
      </c>
      <c r="C37" s="18">
        <v>0</v>
      </c>
      <c r="D37" s="58">
        <v>726654999</v>
      </c>
      <c r="E37" s="59">
        <v>726654999</v>
      </c>
      <c r="F37" s="59">
        <v>1910613023</v>
      </c>
      <c r="G37" s="59">
        <v>393634816</v>
      </c>
      <c r="H37" s="59">
        <v>145679684</v>
      </c>
      <c r="I37" s="59">
        <v>2449927523</v>
      </c>
      <c r="J37" s="59">
        <v>-100114181</v>
      </c>
      <c r="K37" s="59">
        <v>32188297</v>
      </c>
      <c r="L37" s="59">
        <v>-24153796</v>
      </c>
      <c r="M37" s="59">
        <v>-92079680</v>
      </c>
      <c r="N37" s="59">
        <v>35535596</v>
      </c>
      <c r="O37" s="59">
        <v>29149547</v>
      </c>
      <c r="P37" s="59">
        <v>-56549564</v>
      </c>
      <c r="Q37" s="59">
        <v>8135579</v>
      </c>
      <c r="R37" s="59">
        <v>52903606</v>
      </c>
      <c r="S37" s="59">
        <v>6350404</v>
      </c>
      <c r="T37" s="59">
        <v>14773085</v>
      </c>
      <c r="U37" s="59">
        <v>74027095</v>
      </c>
      <c r="V37" s="59">
        <v>2440010517</v>
      </c>
      <c r="W37" s="59">
        <v>726654999</v>
      </c>
      <c r="X37" s="59">
        <v>1713355518</v>
      </c>
      <c r="Y37" s="60">
        <v>235.79</v>
      </c>
      <c r="Z37" s="61">
        <v>726654999</v>
      </c>
    </row>
    <row r="38" spans="1:26" ht="12.75">
      <c r="A38" s="57" t="s">
        <v>55</v>
      </c>
      <c r="B38" s="18">
        <v>40786697</v>
      </c>
      <c r="C38" s="18">
        <v>0</v>
      </c>
      <c r="D38" s="58">
        <v>1379341815</v>
      </c>
      <c r="E38" s="59">
        <v>1379341815</v>
      </c>
      <c r="F38" s="59">
        <v>1163833740</v>
      </c>
      <c r="G38" s="59">
        <v>-1123047043</v>
      </c>
      <c r="H38" s="59">
        <v>0</v>
      </c>
      <c r="I38" s="59">
        <v>40786697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40786697</v>
      </c>
      <c r="W38" s="59">
        <v>1379341815</v>
      </c>
      <c r="X38" s="59">
        <v>-1338555118</v>
      </c>
      <c r="Y38" s="60">
        <v>-97.04</v>
      </c>
      <c r="Z38" s="61">
        <v>1379341815</v>
      </c>
    </row>
    <row r="39" spans="1:26" ht="12.75">
      <c r="A39" s="57" t="s">
        <v>56</v>
      </c>
      <c r="B39" s="18">
        <v>5721301464</v>
      </c>
      <c r="C39" s="18">
        <v>0</v>
      </c>
      <c r="D39" s="58">
        <v>5613154132</v>
      </c>
      <c r="E39" s="59">
        <v>5435349874</v>
      </c>
      <c r="F39" s="59">
        <v>4866688485</v>
      </c>
      <c r="G39" s="59">
        <v>-395508318</v>
      </c>
      <c r="H39" s="59">
        <v>288556681</v>
      </c>
      <c r="I39" s="59">
        <v>4759736848</v>
      </c>
      <c r="J39" s="59">
        <v>5403830</v>
      </c>
      <c r="K39" s="59">
        <v>-8579320</v>
      </c>
      <c r="L39" s="59">
        <v>123808283</v>
      </c>
      <c r="M39" s="59">
        <v>120632793</v>
      </c>
      <c r="N39" s="59">
        <v>-24539844</v>
      </c>
      <c r="O39" s="59">
        <v>8929561</v>
      </c>
      <c r="P39" s="59">
        <v>-32080351</v>
      </c>
      <c r="Q39" s="59">
        <v>-47690634</v>
      </c>
      <c r="R39" s="59">
        <v>-35878073</v>
      </c>
      <c r="S39" s="59">
        <v>26123482</v>
      </c>
      <c r="T39" s="59">
        <v>0</v>
      </c>
      <c r="U39" s="59">
        <v>-9754591</v>
      </c>
      <c r="V39" s="59">
        <v>4822924416</v>
      </c>
      <c r="W39" s="59">
        <v>5435349874</v>
      </c>
      <c r="X39" s="59">
        <v>-612425458</v>
      </c>
      <c r="Y39" s="60">
        <v>-11.27</v>
      </c>
      <c r="Z39" s="61">
        <v>5435349874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-1745213208</v>
      </c>
      <c r="C42" s="18">
        <v>0</v>
      </c>
      <c r="D42" s="58">
        <v>-1654237981</v>
      </c>
      <c r="E42" s="59">
        <v>-1628347906</v>
      </c>
      <c r="F42" s="59">
        <v>-4708293</v>
      </c>
      <c r="G42" s="59">
        <v>-121467725</v>
      </c>
      <c r="H42" s="59">
        <v>-109031033</v>
      </c>
      <c r="I42" s="59">
        <v>-235207051</v>
      </c>
      <c r="J42" s="59">
        <v>-98412212</v>
      </c>
      <c r="K42" s="59">
        <v>-121720241</v>
      </c>
      <c r="L42" s="59">
        <v>-175824144</v>
      </c>
      <c r="M42" s="59">
        <v>-395956597</v>
      </c>
      <c r="N42" s="59">
        <v>-122102071</v>
      </c>
      <c r="O42" s="59">
        <v>-101207609</v>
      </c>
      <c r="P42" s="59">
        <v>-130089830</v>
      </c>
      <c r="Q42" s="59">
        <v>-353399510</v>
      </c>
      <c r="R42" s="59">
        <v>-126529572</v>
      </c>
      <c r="S42" s="59">
        <v>-74839909</v>
      </c>
      <c r="T42" s="59">
        <v>-277343143</v>
      </c>
      <c r="U42" s="59">
        <v>-478712624</v>
      </c>
      <c r="V42" s="59">
        <v>-1463275782</v>
      </c>
      <c r="W42" s="59">
        <v>-1628347906</v>
      </c>
      <c r="X42" s="59">
        <v>165072124</v>
      </c>
      <c r="Y42" s="60">
        <v>-10.14</v>
      </c>
      <c r="Z42" s="61">
        <v>-1628347906</v>
      </c>
    </row>
    <row r="43" spans="1:26" ht="12.75">
      <c r="A43" s="57" t="s">
        <v>59</v>
      </c>
      <c r="B43" s="18">
        <v>1213140</v>
      </c>
      <c r="C43" s="18">
        <v>0</v>
      </c>
      <c r="D43" s="58">
        <v>-1256515</v>
      </c>
      <c r="E43" s="59">
        <v>0</v>
      </c>
      <c r="F43" s="59">
        <v>-7846775</v>
      </c>
      <c r="G43" s="59">
        <v>6440104</v>
      </c>
      <c r="H43" s="59">
        <v>8080308</v>
      </c>
      <c r="I43" s="59">
        <v>6673637</v>
      </c>
      <c r="J43" s="59">
        <v>-5606974</v>
      </c>
      <c r="K43" s="59">
        <v>0</v>
      </c>
      <c r="L43" s="59">
        <v>-5663</v>
      </c>
      <c r="M43" s="59">
        <v>-5612637</v>
      </c>
      <c r="N43" s="59">
        <v>-37729</v>
      </c>
      <c r="O43" s="59">
        <v>43392</v>
      </c>
      <c r="P43" s="59">
        <v>0</v>
      </c>
      <c r="Q43" s="59">
        <v>5663</v>
      </c>
      <c r="R43" s="59">
        <v>0</v>
      </c>
      <c r="S43" s="59">
        <v>0</v>
      </c>
      <c r="T43" s="59">
        <v>0</v>
      </c>
      <c r="U43" s="59">
        <v>0</v>
      </c>
      <c r="V43" s="59">
        <v>1066663</v>
      </c>
      <c r="W43" s="59">
        <v>-1256515</v>
      </c>
      <c r="X43" s="59">
        <v>2323178</v>
      </c>
      <c r="Y43" s="60">
        <v>-184.89</v>
      </c>
      <c r="Z43" s="61">
        <v>0</v>
      </c>
    </row>
    <row r="44" spans="1:26" ht="12.75">
      <c r="A44" s="57" t="s">
        <v>60</v>
      </c>
      <c r="B44" s="18">
        <v>24860485</v>
      </c>
      <c r="C44" s="18">
        <v>0</v>
      </c>
      <c r="D44" s="58">
        <v>-24808659</v>
      </c>
      <c r="E44" s="59">
        <v>0</v>
      </c>
      <c r="F44" s="59">
        <v>41806134</v>
      </c>
      <c r="G44" s="59">
        <v>-43155794</v>
      </c>
      <c r="H44" s="59">
        <v>16252</v>
      </c>
      <c r="I44" s="59">
        <v>-1333408</v>
      </c>
      <c r="J44" s="59">
        <v>-2793</v>
      </c>
      <c r="K44" s="59">
        <v>-97716</v>
      </c>
      <c r="L44" s="59">
        <v>67869</v>
      </c>
      <c r="M44" s="59">
        <v>-32640</v>
      </c>
      <c r="N44" s="59">
        <v>44376</v>
      </c>
      <c r="O44" s="59">
        <v>88572</v>
      </c>
      <c r="P44" s="59">
        <v>-138277</v>
      </c>
      <c r="Q44" s="59">
        <v>-5329</v>
      </c>
      <c r="R44" s="59">
        <v>42960</v>
      </c>
      <c r="S44" s="59">
        <v>-4920</v>
      </c>
      <c r="T44" s="59">
        <v>-38890</v>
      </c>
      <c r="U44" s="59">
        <v>-850</v>
      </c>
      <c r="V44" s="59">
        <v>-1372227</v>
      </c>
      <c r="W44" s="59">
        <v>-24808659</v>
      </c>
      <c r="X44" s="59">
        <v>23436432</v>
      </c>
      <c r="Y44" s="60">
        <v>-94.47</v>
      </c>
      <c r="Z44" s="61">
        <v>0</v>
      </c>
    </row>
    <row r="45" spans="1:26" ht="12.75">
      <c r="A45" s="68" t="s">
        <v>61</v>
      </c>
      <c r="B45" s="21">
        <v>-1685274311</v>
      </c>
      <c r="C45" s="21">
        <v>0</v>
      </c>
      <c r="D45" s="103">
        <v>-1616309249</v>
      </c>
      <c r="E45" s="104">
        <v>-1564354000</v>
      </c>
      <c r="F45" s="104">
        <v>-65012761</v>
      </c>
      <c r="G45" s="104">
        <f>+F45+G42+G43+G44+G83</f>
        <v>-66519620</v>
      </c>
      <c r="H45" s="104">
        <f>+G45+H42+H43+H44+H83</f>
        <v>-167454093</v>
      </c>
      <c r="I45" s="104">
        <f>+H45</f>
        <v>-167454093</v>
      </c>
      <c r="J45" s="104">
        <f>+H45+J42+J43+J44+J83</f>
        <v>-271476072</v>
      </c>
      <c r="K45" s="104">
        <f>+J45+K42+K43+K44+K83</f>
        <v>-393294029</v>
      </c>
      <c r="L45" s="104">
        <f>+K45+L42+L43+L44+L83</f>
        <v>-569055967</v>
      </c>
      <c r="M45" s="104">
        <f>+L45</f>
        <v>-569055967</v>
      </c>
      <c r="N45" s="104">
        <f>+L45+N42+N43+N44+N83</f>
        <v>-691151391</v>
      </c>
      <c r="O45" s="104">
        <f>+N45+O42+O43+O44+O83</f>
        <v>-792227036</v>
      </c>
      <c r="P45" s="104">
        <f>+O45+P42+P43+P44+P83</f>
        <v>-922455143</v>
      </c>
      <c r="Q45" s="104">
        <f>+P45</f>
        <v>-922455143</v>
      </c>
      <c r="R45" s="104">
        <f>+P45+R42+R43+R44+R83</f>
        <v>-1048941755</v>
      </c>
      <c r="S45" s="104">
        <f>+R45+S42+S43+S44+S83</f>
        <v>-1123786584</v>
      </c>
      <c r="T45" s="104">
        <f>+S45+T42+T43+T44+T83</f>
        <v>-1401168617</v>
      </c>
      <c r="U45" s="104">
        <f>+T45</f>
        <v>-1401168617</v>
      </c>
      <c r="V45" s="104">
        <f>+U45</f>
        <v>-1401168617</v>
      </c>
      <c r="W45" s="104">
        <f>+W83+W42+W43+W44</f>
        <v>-1649080255</v>
      </c>
      <c r="X45" s="104">
        <f>+V45-W45</f>
        <v>247911638</v>
      </c>
      <c r="Y45" s="105">
        <f>+IF(W45&lt;&gt;0,+(X45/W45)*100,0)</f>
        <v>-15.033327653298475</v>
      </c>
      <c r="Z45" s="106">
        <v>-1564354000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109</v>
      </c>
      <c r="B47" s="119" t="s">
        <v>95</v>
      </c>
      <c r="C47" s="119"/>
      <c r="D47" s="120" t="s">
        <v>96</v>
      </c>
      <c r="E47" s="121" t="s">
        <v>97</v>
      </c>
      <c r="F47" s="122"/>
      <c r="G47" s="122"/>
      <c r="H47" s="122"/>
      <c r="I47" s="123" t="s">
        <v>98</v>
      </c>
      <c r="J47" s="122"/>
      <c r="K47" s="122"/>
      <c r="L47" s="122"/>
      <c r="M47" s="123" t="s">
        <v>99</v>
      </c>
      <c r="N47" s="124"/>
      <c r="O47" s="124"/>
      <c r="P47" s="124"/>
      <c r="Q47" s="123" t="s">
        <v>100</v>
      </c>
      <c r="R47" s="124"/>
      <c r="S47" s="124"/>
      <c r="T47" s="124"/>
      <c r="U47" s="123" t="s">
        <v>101</v>
      </c>
      <c r="V47" s="123" t="s">
        <v>102</v>
      </c>
      <c r="W47" s="123" t="s">
        <v>103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110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250693882</v>
      </c>
      <c r="C68" s="18">
        <v>0</v>
      </c>
      <c r="D68" s="19">
        <v>270000001</v>
      </c>
      <c r="E68" s="20">
        <v>350000001</v>
      </c>
      <c r="F68" s="20">
        <v>30227143</v>
      </c>
      <c r="G68" s="20">
        <v>29722884</v>
      </c>
      <c r="H68" s="20">
        <v>29754709</v>
      </c>
      <c r="I68" s="20">
        <v>89704736</v>
      </c>
      <c r="J68" s="20">
        <v>30064118</v>
      </c>
      <c r="K68" s="20">
        <v>31209940</v>
      </c>
      <c r="L68" s="20">
        <v>27548521</v>
      </c>
      <c r="M68" s="20">
        <v>88822579</v>
      </c>
      <c r="N68" s="20">
        <v>29615367</v>
      </c>
      <c r="O68" s="20">
        <v>27580659</v>
      </c>
      <c r="P68" s="20">
        <v>24816537</v>
      </c>
      <c r="Q68" s="20">
        <v>82012563</v>
      </c>
      <c r="R68" s="20">
        <v>29092159</v>
      </c>
      <c r="S68" s="20">
        <v>30122256</v>
      </c>
      <c r="T68" s="20">
        <v>30198432</v>
      </c>
      <c r="U68" s="20">
        <v>89412847</v>
      </c>
      <c r="V68" s="20">
        <v>349952725</v>
      </c>
      <c r="W68" s="20">
        <v>350000001</v>
      </c>
      <c r="X68" s="20">
        <v>0</v>
      </c>
      <c r="Y68" s="19">
        <v>0</v>
      </c>
      <c r="Z68" s="22">
        <v>350000001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403670121</v>
      </c>
      <c r="C70" s="18">
        <v>0</v>
      </c>
      <c r="D70" s="19">
        <v>475000000</v>
      </c>
      <c r="E70" s="20">
        <v>475000000</v>
      </c>
      <c r="F70" s="20">
        <v>34510466</v>
      </c>
      <c r="G70" s="20">
        <v>26906801</v>
      </c>
      <c r="H70" s="20">
        <v>40121817</v>
      </c>
      <c r="I70" s="20">
        <v>101539084</v>
      </c>
      <c r="J70" s="20">
        <v>41012799</v>
      </c>
      <c r="K70" s="20">
        <v>43794832</v>
      </c>
      <c r="L70" s="20">
        <v>39211902</v>
      </c>
      <c r="M70" s="20">
        <v>124019533</v>
      </c>
      <c r="N70" s="20">
        <v>32549428</v>
      </c>
      <c r="O70" s="20">
        <v>47302552</v>
      </c>
      <c r="P70" s="20">
        <v>37377537</v>
      </c>
      <c r="Q70" s="20">
        <v>117229517</v>
      </c>
      <c r="R70" s="20">
        <v>30100230</v>
      </c>
      <c r="S70" s="20">
        <v>32554937</v>
      </c>
      <c r="T70" s="20">
        <v>35488931</v>
      </c>
      <c r="U70" s="20">
        <v>98144098</v>
      </c>
      <c r="V70" s="20">
        <v>440932232</v>
      </c>
      <c r="W70" s="20">
        <v>475000000</v>
      </c>
      <c r="X70" s="20">
        <v>0</v>
      </c>
      <c r="Y70" s="19">
        <v>0</v>
      </c>
      <c r="Z70" s="22">
        <v>475000000</v>
      </c>
    </row>
    <row r="71" spans="1:26" ht="12.75" hidden="1">
      <c r="A71" s="38" t="s">
        <v>67</v>
      </c>
      <c r="B71" s="18">
        <v>166370439</v>
      </c>
      <c r="C71" s="18">
        <v>0</v>
      </c>
      <c r="D71" s="19">
        <v>161600000</v>
      </c>
      <c r="E71" s="20">
        <v>161600000</v>
      </c>
      <c r="F71" s="20">
        <v>13148589</v>
      </c>
      <c r="G71" s="20">
        <v>3298984</v>
      </c>
      <c r="H71" s="20">
        <v>15968462</v>
      </c>
      <c r="I71" s="20">
        <v>32416035</v>
      </c>
      <c r="J71" s="20">
        <v>15486913</v>
      </c>
      <c r="K71" s="20">
        <v>18600246</v>
      </c>
      <c r="L71" s="20">
        <v>12075485</v>
      </c>
      <c r="M71" s="20">
        <v>46162644</v>
      </c>
      <c r="N71" s="20">
        <v>15324282</v>
      </c>
      <c r="O71" s="20">
        <v>13884190</v>
      </c>
      <c r="P71" s="20">
        <v>14168738</v>
      </c>
      <c r="Q71" s="20">
        <v>43377210</v>
      </c>
      <c r="R71" s="20">
        <v>11138868</v>
      </c>
      <c r="S71" s="20">
        <v>15105576</v>
      </c>
      <c r="T71" s="20">
        <v>16174028</v>
      </c>
      <c r="U71" s="20">
        <v>42418472</v>
      </c>
      <c r="V71" s="20">
        <v>164374361</v>
      </c>
      <c r="W71" s="20">
        <v>161600000</v>
      </c>
      <c r="X71" s="20">
        <v>0</v>
      </c>
      <c r="Y71" s="19">
        <v>0</v>
      </c>
      <c r="Z71" s="22">
        <v>161600000</v>
      </c>
    </row>
    <row r="72" spans="1:26" ht="12.75" hidden="1">
      <c r="A72" s="38" t="s">
        <v>68</v>
      </c>
      <c r="B72" s="18">
        <v>47597635</v>
      </c>
      <c r="C72" s="18">
        <v>0</v>
      </c>
      <c r="D72" s="19">
        <v>52275000</v>
      </c>
      <c r="E72" s="20">
        <v>52275000</v>
      </c>
      <c r="F72" s="20">
        <v>4092417</v>
      </c>
      <c r="G72" s="20">
        <v>611407</v>
      </c>
      <c r="H72" s="20">
        <v>6620973</v>
      </c>
      <c r="I72" s="20">
        <v>11324797</v>
      </c>
      <c r="J72" s="20">
        <v>4782883</v>
      </c>
      <c r="K72" s="20">
        <v>6589327</v>
      </c>
      <c r="L72" s="20">
        <v>3431559</v>
      </c>
      <c r="M72" s="20">
        <v>14803769</v>
      </c>
      <c r="N72" s="20">
        <v>4518994</v>
      </c>
      <c r="O72" s="20">
        <v>4275046</v>
      </c>
      <c r="P72" s="20">
        <v>4925380</v>
      </c>
      <c r="Q72" s="20">
        <v>13719420</v>
      </c>
      <c r="R72" s="20">
        <v>3227085</v>
      </c>
      <c r="S72" s="20">
        <v>5161074</v>
      </c>
      <c r="T72" s="20">
        <v>4550732</v>
      </c>
      <c r="U72" s="20">
        <v>12938891</v>
      </c>
      <c r="V72" s="20">
        <v>52786877</v>
      </c>
      <c r="W72" s="20">
        <v>52275000</v>
      </c>
      <c r="X72" s="20">
        <v>0</v>
      </c>
      <c r="Y72" s="19">
        <v>0</v>
      </c>
      <c r="Z72" s="22">
        <v>52275000</v>
      </c>
    </row>
    <row r="73" spans="1:26" ht="12.75" hidden="1">
      <c r="A73" s="38" t="s">
        <v>69</v>
      </c>
      <c r="B73" s="18">
        <v>46119712</v>
      </c>
      <c r="C73" s="18">
        <v>0</v>
      </c>
      <c r="D73" s="19">
        <v>53000000</v>
      </c>
      <c r="E73" s="20">
        <v>53000000</v>
      </c>
      <c r="F73" s="20">
        <v>4519588</v>
      </c>
      <c r="G73" s="20">
        <v>5131766</v>
      </c>
      <c r="H73" s="20">
        <v>4199944</v>
      </c>
      <c r="I73" s="20">
        <v>13851298</v>
      </c>
      <c r="J73" s="20">
        <v>4996992</v>
      </c>
      <c r="K73" s="20">
        <v>4285755</v>
      </c>
      <c r="L73" s="20">
        <v>4679774</v>
      </c>
      <c r="M73" s="20">
        <v>13962521</v>
      </c>
      <c r="N73" s="20">
        <v>4195706</v>
      </c>
      <c r="O73" s="20">
        <v>4648067</v>
      </c>
      <c r="P73" s="20">
        <v>4686921</v>
      </c>
      <c r="Q73" s="20">
        <v>13530694</v>
      </c>
      <c r="R73" s="20">
        <v>4271850</v>
      </c>
      <c r="S73" s="20">
        <v>4513881</v>
      </c>
      <c r="T73" s="20">
        <v>5462588</v>
      </c>
      <c r="U73" s="20">
        <v>14248319</v>
      </c>
      <c r="V73" s="20">
        <v>55592832</v>
      </c>
      <c r="W73" s="20">
        <v>53000000</v>
      </c>
      <c r="X73" s="20">
        <v>0</v>
      </c>
      <c r="Y73" s="19">
        <v>0</v>
      </c>
      <c r="Z73" s="22">
        <v>53000000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56828059</v>
      </c>
      <c r="C75" s="27">
        <v>0</v>
      </c>
      <c r="D75" s="28">
        <v>91112389</v>
      </c>
      <c r="E75" s="29">
        <v>91112389</v>
      </c>
      <c r="F75" s="29">
        <v>10268174</v>
      </c>
      <c r="G75" s="29">
        <v>10560263</v>
      </c>
      <c r="H75" s="29">
        <v>10250579</v>
      </c>
      <c r="I75" s="29">
        <v>31079016</v>
      </c>
      <c r="J75" s="29">
        <v>10770810</v>
      </c>
      <c r="K75" s="29">
        <v>8390912</v>
      </c>
      <c r="L75" s="29">
        <v>11261911</v>
      </c>
      <c r="M75" s="29">
        <v>30423633</v>
      </c>
      <c r="N75" s="29">
        <v>11598560</v>
      </c>
      <c r="O75" s="29">
        <v>11762759</v>
      </c>
      <c r="P75" s="29">
        <v>11766168</v>
      </c>
      <c r="Q75" s="29">
        <v>35127487</v>
      </c>
      <c r="R75" s="29">
        <v>12393426</v>
      </c>
      <c r="S75" s="29">
        <v>12890277</v>
      </c>
      <c r="T75" s="29">
        <v>13115884</v>
      </c>
      <c r="U75" s="29">
        <v>38399587</v>
      </c>
      <c r="V75" s="29">
        <v>135029723</v>
      </c>
      <c r="W75" s="29">
        <v>91112389</v>
      </c>
      <c r="X75" s="29">
        <v>0</v>
      </c>
      <c r="Y75" s="28">
        <v>0</v>
      </c>
      <c r="Z75" s="30">
        <v>91112389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33865272</v>
      </c>
      <c r="C83" s="18"/>
      <c r="D83" s="19">
        <v>63993906</v>
      </c>
      <c r="E83" s="20">
        <v>63993906</v>
      </c>
      <c r="F83" s="20">
        <v>-94263827</v>
      </c>
      <c r="G83" s="20">
        <v>156676556</v>
      </c>
      <c r="H83" s="20"/>
      <c r="I83" s="20">
        <v>-94263827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-94263827</v>
      </c>
      <c r="W83" s="20">
        <v>5332825</v>
      </c>
      <c r="X83" s="20"/>
      <c r="Y83" s="19"/>
      <c r="Z83" s="22">
        <v>63993906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27666695</v>
      </c>
      <c r="C5" s="18">
        <v>0</v>
      </c>
      <c r="D5" s="58">
        <v>362089456</v>
      </c>
      <c r="E5" s="59">
        <v>377121628</v>
      </c>
      <c r="F5" s="59">
        <v>34786844</v>
      </c>
      <c r="G5" s="59">
        <v>30640477</v>
      </c>
      <c r="H5" s="59">
        <v>30720900</v>
      </c>
      <c r="I5" s="59">
        <v>96148221</v>
      </c>
      <c r="J5" s="59">
        <v>30830651</v>
      </c>
      <c r="K5" s="59">
        <v>30871319</v>
      </c>
      <c r="L5" s="59">
        <v>31153159</v>
      </c>
      <c r="M5" s="59">
        <v>92855129</v>
      </c>
      <c r="N5" s="59">
        <v>31430885</v>
      </c>
      <c r="O5" s="59">
        <v>31945571</v>
      </c>
      <c r="P5" s="59">
        <v>32279756</v>
      </c>
      <c r="Q5" s="59">
        <v>95656212</v>
      </c>
      <c r="R5" s="59">
        <v>31661586</v>
      </c>
      <c r="S5" s="59">
        <v>31776742</v>
      </c>
      <c r="T5" s="59">
        <v>31897474</v>
      </c>
      <c r="U5" s="59">
        <v>95335802</v>
      </c>
      <c r="V5" s="59">
        <v>379995364</v>
      </c>
      <c r="W5" s="59">
        <v>377121628</v>
      </c>
      <c r="X5" s="59">
        <v>2873736</v>
      </c>
      <c r="Y5" s="60">
        <v>0.76</v>
      </c>
      <c r="Z5" s="61">
        <v>377121628</v>
      </c>
    </row>
    <row r="6" spans="1:26" ht="12.75">
      <c r="A6" s="57" t="s">
        <v>32</v>
      </c>
      <c r="B6" s="18">
        <v>248539973</v>
      </c>
      <c r="C6" s="18">
        <v>0</v>
      </c>
      <c r="D6" s="58">
        <v>3373981520</v>
      </c>
      <c r="E6" s="59">
        <v>3144542225</v>
      </c>
      <c r="F6" s="59">
        <v>270162095</v>
      </c>
      <c r="G6" s="59">
        <v>181712194</v>
      </c>
      <c r="H6" s="59">
        <v>172289426</v>
      </c>
      <c r="I6" s="59">
        <v>624163715</v>
      </c>
      <c r="J6" s="59">
        <v>213830150</v>
      </c>
      <c r="K6" s="59">
        <v>240472773</v>
      </c>
      <c r="L6" s="59">
        <v>244848110</v>
      </c>
      <c r="M6" s="59">
        <v>699151033</v>
      </c>
      <c r="N6" s="59">
        <v>258995349</v>
      </c>
      <c r="O6" s="59">
        <v>288396696</v>
      </c>
      <c r="P6" s="59">
        <v>233603091</v>
      </c>
      <c r="Q6" s="59">
        <v>780995136</v>
      </c>
      <c r="R6" s="59">
        <v>243399239</v>
      </c>
      <c r="S6" s="59">
        <v>145387647</v>
      </c>
      <c r="T6" s="59">
        <v>241564533</v>
      </c>
      <c r="U6" s="59">
        <v>630351419</v>
      </c>
      <c r="V6" s="59">
        <v>2734661303</v>
      </c>
      <c r="W6" s="59">
        <v>3144542225</v>
      </c>
      <c r="X6" s="59">
        <v>-409880922</v>
      </c>
      <c r="Y6" s="60">
        <v>-13.03</v>
      </c>
      <c r="Z6" s="61">
        <v>3144542225</v>
      </c>
    </row>
    <row r="7" spans="1:26" ht="12.75">
      <c r="A7" s="57" t="s">
        <v>33</v>
      </c>
      <c r="B7" s="18">
        <v>2195363</v>
      </c>
      <c r="C7" s="18">
        <v>0</v>
      </c>
      <c r="D7" s="58">
        <v>20773764</v>
      </c>
      <c r="E7" s="59">
        <v>30920502</v>
      </c>
      <c r="F7" s="59">
        <v>2079376</v>
      </c>
      <c r="G7" s="59">
        <v>2151486</v>
      </c>
      <c r="H7" s="59">
        <v>0</v>
      </c>
      <c r="I7" s="59">
        <v>4230862</v>
      </c>
      <c r="J7" s="59">
        <v>1613833</v>
      </c>
      <c r="K7" s="59">
        <v>0</v>
      </c>
      <c r="L7" s="59">
        <v>0</v>
      </c>
      <c r="M7" s="59">
        <v>1613833</v>
      </c>
      <c r="N7" s="59">
        <v>1910617</v>
      </c>
      <c r="O7" s="59">
        <v>1417454</v>
      </c>
      <c r="P7" s="59">
        <v>1895446</v>
      </c>
      <c r="Q7" s="59">
        <v>5223517</v>
      </c>
      <c r="R7" s="59">
        <v>2292124</v>
      </c>
      <c r="S7" s="59">
        <v>2325273</v>
      </c>
      <c r="T7" s="59">
        <v>1632816</v>
      </c>
      <c r="U7" s="59">
        <v>6250213</v>
      </c>
      <c r="V7" s="59">
        <v>17318425</v>
      </c>
      <c r="W7" s="59">
        <v>30920502</v>
      </c>
      <c r="X7" s="59">
        <v>-13602077</v>
      </c>
      <c r="Y7" s="60">
        <v>-43.99</v>
      </c>
      <c r="Z7" s="61">
        <v>30920502</v>
      </c>
    </row>
    <row r="8" spans="1:26" ht="12.75">
      <c r="A8" s="57" t="s">
        <v>34</v>
      </c>
      <c r="B8" s="18">
        <v>10130776</v>
      </c>
      <c r="C8" s="18">
        <v>0</v>
      </c>
      <c r="D8" s="58">
        <v>772560000</v>
      </c>
      <c r="E8" s="59">
        <v>846630563</v>
      </c>
      <c r="F8" s="59">
        <v>870874</v>
      </c>
      <c r="G8" s="59">
        <v>18059596</v>
      </c>
      <c r="H8" s="59">
        <v>451740</v>
      </c>
      <c r="I8" s="59">
        <v>19382210</v>
      </c>
      <c r="J8" s="59">
        <v>-2723201</v>
      </c>
      <c r="K8" s="59">
        <v>0</v>
      </c>
      <c r="L8" s="59">
        <v>319235120</v>
      </c>
      <c r="M8" s="59">
        <v>316511919</v>
      </c>
      <c r="N8" s="59">
        <v>0</v>
      </c>
      <c r="O8" s="59">
        <v>604031</v>
      </c>
      <c r="P8" s="59">
        <v>470233</v>
      </c>
      <c r="Q8" s="59">
        <v>1074264</v>
      </c>
      <c r="R8" s="59">
        <v>56386</v>
      </c>
      <c r="S8" s="59">
        <v>251921</v>
      </c>
      <c r="T8" s="59">
        <v>255641</v>
      </c>
      <c r="U8" s="59">
        <v>563948</v>
      </c>
      <c r="V8" s="59">
        <v>337532341</v>
      </c>
      <c r="W8" s="59">
        <v>846630563</v>
      </c>
      <c r="X8" s="59">
        <v>-509098222</v>
      </c>
      <c r="Y8" s="60">
        <v>-60.13</v>
      </c>
      <c r="Z8" s="61">
        <v>846630563</v>
      </c>
    </row>
    <row r="9" spans="1:26" ht="12.75">
      <c r="A9" s="57" t="s">
        <v>35</v>
      </c>
      <c r="B9" s="18">
        <v>114523416</v>
      </c>
      <c r="C9" s="18">
        <v>0</v>
      </c>
      <c r="D9" s="58">
        <v>669060565</v>
      </c>
      <c r="E9" s="59">
        <v>540464952</v>
      </c>
      <c r="F9" s="59">
        <v>52738304</v>
      </c>
      <c r="G9" s="59">
        <v>45260121</v>
      </c>
      <c r="H9" s="59">
        <v>44913488</v>
      </c>
      <c r="I9" s="59">
        <v>142911913</v>
      </c>
      <c r="J9" s="59">
        <v>44037403</v>
      </c>
      <c r="K9" s="59">
        <v>39819734</v>
      </c>
      <c r="L9" s="59">
        <v>42819716</v>
      </c>
      <c r="M9" s="59">
        <v>126676853</v>
      </c>
      <c r="N9" s="59">
        <v>41009334</v>
      </c>
      <c r="O9" s="59">
        <v>43048888</v>
      </c>
      <c r="P9" s="59">
        <v>50389986</v>
      </c>
      <c r="Q9" s="59">
        <v>134448208</v>
      </c>
      <c r="R9" s="59">
        <v>36673909</v>
      </c>
      <c r="S9" s="59">
        <v>53092139</v>
      </c>
      <c r="T9" s="59">
        <v>21085502</v>
      </c>
      <c r="U9" s="59">
        <v>110851550</v>
      </c>
      <c r="V9" s="59">
        <v>514888524</v>
      </c>
      <c r="W9" s="59">
        <v>540464952</v>
      </c>
      <c r="X9" s="59">
        <v>-25576428</v>
      </c>
      <c r="Y9" s="60">
        <v>-4.73</v>
      </c>
      <c r="Z9" s="61">
        <v>540464952</v>
      </c>
    </row>
    <row r="10" spans="1:26" ht="20.25">
      <c r="A10" s="62" t="s">
        <v>104</v>
      </c>
      <c r="B10" s="63">
        <f>SUM(B5:B9)</f>
        <v>403056223</v>
      </c>
      <c r="C10" s="63">
        <f>SUM(C5:C9)</f>
        <v>0</v>
      </c>
      <c r="D10" s="64">
        <f aca="true" t="shared" si="0" ref="D10:Z10">SUM(D5:D9)</f>
        <v>5198465305</v>
      </c>
      <c r="E10" s="65">
        <f t="shared" si="0"/>
        <v>4939679870</v>
      </c>
      <c r="F10" s="65">
        <f t="shared" si="0"/>
        <v>360637493</v>
      </c>
      <c r="G10" s="65">
        <f t="shared" si="0"/>
        <v>277823874</v>
      </c>
      <c r="H10" s="65">
        <f t="shared" si="0"/>
        <v>248375554</v>
      </c>
      <c r="I10" s="65">
        <f t="shared" si="0"/>
        <v>886836921</v>
      </c>
      <c r="J10" s="65">
        <f t="shared" si="0"/>
        <v>287588836</v>
      </c>
      <c r="K10" s="65">
        <f t="shared" si="0"/>
        <v>311163826</v>
      </c>
      <c r="L10" s="65">
        <f t="shared" si="0"/>
        <v>638056105</v>
      </c>
      <c r="M10" s="65">
        <f t="shared" si="0"/>
        <v>1236808767</v>
      </c>
      <c r="N10" s="65">
        <f t="shared" si="0"/>
        <v>333346185</v>
      </c>
      <c r="O10" s="65">
        <f t="shared" si="0"/>
        <v>365412640</v>
      </c>
      <c r="P10" s="65">
        <f t="shared" si="0"/>
        <v>318638512</v>
      </c>
      <c r="Q10" s="65">
        <f t="shared" si="0"/>
        <v>1017397337</v>
      </c>
      <c r="R10" s="65">
        <f t="shared" si="0"/>
        <v>314083244</v>
      </c>
      <c r="S10" s="65">
        <f t="shared" si="0"/>
        <v>232833722</v>
      </c>
      <c r="T10" s="65">
        <f t="shared" si="0"/>
        <v>296435966</v>
      </c>
      <c r="U10" s="65">
        <f t="shared" si="0"/>
        <v>843352932</v>
      </c>
      <c r="V10" s="65">
        <f t="shared" si="0"/>
        <v>3984395957</v>
      </c>
      <c r="W10" s="65">
        <f t="shared" si="0"/>
        <v>4939679870</v>
      </c>
      <c r="X10" s="65">
        <f t="shared" si="0"/>
        <v>-955283913</v>
      </c>
      <c r="Y10" s="66">
        <f>+IF(W10&lt;&gt;0,(X10/W10)*100,0)</f>
        <v>-19.33898426903523</v>
      </c>
      <c r="Z10" s="67">
        <f t="shared" si="0"/>
        <v>4939679870</v>
      </c>
    </row>
    <row r="11" spans="1:26" ht="12.75">
      <c r="A11" s="57" t="s">
        <v>36</v>
      </c>
      <c r="B11" s="18">
        <v>73420364</v>
      </c>
      <c r="C11" s="18">
        <v>0</v>
      </c>
      <c r="D11" s="58">
        <v>729929718</v>
      </c>
      <c r="E11" s="59">
        <v>745819957</v>
      </c>
      <c r="F11" s="59">
        <v>72387541</v>
      </c>
      <c r="G11" s="59">
        <v>67068262</v>
      </c>
      <c r="H11" s="59">
        <v>67091259</v>
      </c>
      <c r="I11" s="59">
        <v>206547062</v>
      </c>
      <c r="J11" s="59">
        <v>62884878</v>
      </c>
      <c r="K11" s="59">
        <v>675027</v>
      </c>
      <c r="L11" s="59">
        <v>54474740</v>
      </c>
      <c r="M11" s="59">
        <v>118034645</v>
      </c>
      <c r="N11" s="59">
        <v>61944369</v>
      </c>
      <c r="O11" s="59">
        <v>61156886</v>
      </c>
      <c r="P11" s="59">
        <v>60496606</v>
      </c>
      <c r="Q11" s="59">
        <v>183597861</v>
      </c>
      <c r="R11" s="59">
        <v>53941797</v>
      </c>
      <c r="S11" s="59">
        <v>59361984</v>
      </c>
      <c r="T11" s="59">
        <v>84492496</v>
      </c>
      <c r="U11" s="59">
        <v>197796277</v>
      </c>
      <c r="V11" s="59">
        <v>705975845</v>
      </c>
      <c r="W11" s="59">
        <v>745819957</v>
      </c>
      <c r="X11" s="59">
        <v>-39844112</v>
      </c>
      <c r="Y11" s="60">
        <v>-5.34</v>
      </c>
      <c r="Z11" s="61">
        <v>745819957</v>
      </c>
    </row>
    <row r="12" spans="1:26" ht="12.75">
      <c r="A12" s="57" t="s">
        <v>37</v>
      </c>
      <c r="B12" s="18">
        <v>0</v>
      </c>
      <c r="C12" s="18">
        <v>0</v>
      </c>
      <c r="D12" s="58">
        <v>60892617</v>
      </c>
      <c r="E12" s="59">
        <v>60892617</v>
      </c>
      <c r="F12" s="59">
        <v>0</v>
      </c>
      <c r="G12" s="59">
        <v>5219258</v>
      </c>
      <c r="H12" s="59">
        <v>5323271</v>
      </c>
      <c r="I12" s="59">
        <v>10542529</v>
      </c>
      <c r="J12" s="59">
        <v>5303280</v>
      </c>
      <c r="K12" s="59">
        <v>0</v>
      </c>
      <c r="L12" s="59">
        <v>4667663</v>
      </c>
      <c r="M12" s="59">
        <v>9970943</v>
      </c>
      <c r="N12" s="59">
        <v>5260616</v>
      </c>
      <c r="O12" s="59">
        <v>5306101</v>
      </c>
      <c r="P12" s="59">
        <v>5274286</v>
      </c>
      <c r="Q12" s="59">
        <v>15841003</v>
      </c>
      <c r="R12" s="59">
        <v>4557547</v>
      </c>
      <c r="S12" s="59">
        <v>9229595</v>
      </c>
      <c r="T12" s="59">
        <v>5125042</v>
      </c>
      <c r="U12" s="59">
        <v>18912184</v>
      </c>
      <c r="V12" s="59">
        <v>55266659</v>
      </c>
      <c r="W12" s="59">
        <v>60892617</v>
      </c>
      <c r="X12" s="59">
        <v>-5625958</v>
      </c>
      <c r="Y12" s="60">
        <v>-9.24</v>
      </c>
      <c r="Z12" s="61">
        <v>60892617</v>
      </c>
    </row>
    <row r="13" spans="1:26" ht="12.75">
      <c r="A13" s="57" t="s">
        <v>105</v>
      </c>
      <c r="B13" s="18">
        <v>73952433</v>
      </c>
      <c r="C13" s="18">
        <v>0</v>
      </c>
      <c r="D13" s="58">
        <v>448974282</v>
      </c>
      <c r="E13" s="59">
        <v>409043426</v>
      </c>
      <c r="F13" s="59">
        <v>30908976</v>
      </c>
      <c r="G13" s="59">
        <v>30908976</v>
      </c>
      <c r="H13" s="59">
        <v>30908976</v>
      </c>
      <c r="I13" s="59">
        <v>92726928</v>
      </c>
      <c r="J13" s="59">
        <v>30908976</v>
      </c>
      <c r="K13" s="59">
        <v>0</v>
      </c>
      <c r="L13" s="59">
        <v>30908976</v>
      </c>
      <c r="M13" s="59">
        <v>61817952</v>
      </c>
      <c r="N13" s="59">
        <v>30908976</v>
      </c>
      <c r="O13" s="59">
        <v>30908976</v>
      </c>
      <c r="P13" s="59">
        <v>30908976</v>
      </c>
      <c r="Q13" s="59">
        <v>92726928</v>
      </c>
      <c r="R13" s="59">
        <v>30908976</v>
      </c>
      <c r="S13" s="59">
        <v>0</v>
      </c>
      <c r="T13" s="59">
        <v>0</v>
      </c>
      <c r="U13" s="59">
        <v>30908976</v>
      </c>
      <c r="V13" s="59">
        <v>278180784</v>
      </c>
      <c r="W13" s="59">
        <v>409043426</v>
      </c>
      <c r="X13" s="59">
        <v>-130862642</v>
      </c>
      <c r="Y13" s="60">
        <v>-31.99</v>
      </c>
      <c r="Z13" s="61">
        <v>409043426</v>
      </c>
    </row>
    <row r="14" spans="1:26" ht="12.75">
      <c r="A14" s="57" t="s">
        <v>38</v>
      </c>
      <c r="B14" s="18">
        <v>36602557</v>
      </c>
      <c r="C14" s="18">
        <v>0</v>
      </c>
      <c r="D14" s="58">
        <v>50876578</v>
      </c>
      <c r="E14" s="59">
        <v>33250848</v>
      </c>
      <c r="F14" s="59">
        <v>0</v>
      </c>
      <c r="G14" s="59">
        <v>1954916</v>
      </c>
      <c r="H14" s="59">
        <v>0</v>
      </c>
      <c r="I14" s="59">
        <v>1954916</v>
      </c>
      <c r="J14" s="59">
        <v>0</v>
      </c>
      <c r="K14" s="59">
        <v>0</v>
      </c>
      <c r="L14" s="59">
        <v>18692868</v>
      </c>
      <c r="M14" s="59">
        <v>18692868</v>
      </c>
      <c r="N14" s="59">
        <v>0</v>
      </c>
      <c r="O14" s="59">
        <v>1803161</v>
      </c>
      <c r="P14" s="59">
        <v>0</v>
      </c>
      <c r="Q14" s="59">
        <v>1803161</v>
      </c>
      <c r="R14" s="59">
        <v>0</v>
      </c>
      <c r="S14" s="59">
        <v>0</v>
      </c>
      <c r="T14" s="59">
        <v>29083469</v>
      </c>
      <c r="U14" s="59">
        <v>29083469</v>
      </c>
      <c r="V14" s="59">
        <v>51534414</v>
      </c>
      <c r="W14" s="59">
        <v>33250848</v>
      </c>
      <c r="X14" s="59">
        <v>18283566</v>
      </c>
      <c r="Y14" s="60">
        <v>54.99</v>
      </c>
      <c r="Z14" s="61">
        <v>33250848</v>
      </c>
    </row>
    <row r="15" spans="1:26" ht="12.75">
      <c r="A15" s="57" t="s">
        <v>39</v>
      </c>
      <c r="B15" s="18">
        <v>403595840</v>
      </c>
      <c r="C15" s="18">
        <v>0</v>
      </c>
      <c r="D15" s="58">
        <v>2283563840</v>
      </c>
      <c r="E15" s="59">
        <v>2332586569</v>
      </c>
      <c r="F15" s="59">
        <v>35828519</v>
      </c>
      <c r="G15" s="59">
        <v>238157498</v>
      </c>
      <c r="H15" s="59">
        <v>163606429</v>
      </c>
      <c r="I15" s="59">
        <v>437592446</v>
      </c>
      <c r="J15" s="59">
        <v>159495455</v>
      </c>
      <c r="K15" s="59">
        <v>155126480</v>
      </c>
      <c r="L15" s="59">
        <v>204176842</v>
      </c>
      <c r="M15" s="59">
        <v>518798777</v>
      </c>
      <c r="N15" s="59">
        <v>194779244</v>
      </c>
      <c r="O15" s="59">
        <v>226683429</v>
      </c>
      <c r="P15" s="59">
        <v>194128113</v>
      </c>
      <c r="Q15" s="59">
        <v>615590786</v>
      </c>
      <c r="R15" s="59">
        <v>179652082</v>
      </c>
      <c r="S15" s="59">
        <v>99847540</v>
      </c>
      <c r="T15" s="59">
        <v>219483506</v>
      </c>
      <c r="U15" s="59">
        <v>498983128</v>
      </c>
      <c r="V15" s="59">
        <v>2070965137</v>
      </c>
      <c r="W15" s="59">
        <v>2332586569</v>
      </c>
      <c r="X15" s="59">
        <v>-261621432</v>
      </c>
      <c r="Y15" s="60">
        <v>-11.22</v>
      </c>
      <c r="Z15" s="61">
        <v>2332586569</v>
      </c>
    </row>
    <row r="16" spans="1:26" ht="12.75">
      <c r="A16" s="57" t="s">
        <v>34</v>
      </c>
      <c r="B16" s="18">
        <v>22921301</v>
      </c>
      <c r="C16" s="18">
        <v>0</v>
      </c>
      <c r="D16" s="58">
        <v>17406858</v>
      </c>
      <c r="E16" s="59">
        <v>17891858</v>
      </c>
      <c r="F16" s="59">
        <v>205944</v>
      </c>
      <c r="G16" s="59">
        <v>464675</v>
      </c>
      <c r="H16" s="59">
        <v>289071</v>
      </c>
      <c r="I16" s="59">
        <v>959690</v>
      </c>
      <c r="J16" s="59">
        <v>34935</v>
      </c>
      <c r="K16" s="59">
        <v>247124</v>
      </c>
      <c r="L16" s="59">
        <v>245592</v>
      </c>
      <c r="M16" s="59">
        <v>527651</v>
      </c>
      <c r="N16" s="59">
        <v>69295</v>
      </c>
      <c r="O16" s="59">
        <v>238859</v>
      </c>
      <c r="P16" s="59">
        <v>246668</v>
      </c>
      <c r="Q16" s="59">
        <v>554822</v>
      </c>
      <c r="R16" s="59">
        <v>301472</v>
      </c>
      <c r="S16" s="59">
        <v>279260</v>
      </c>
      <c r="T16" s="59">
        <v>535507</v>
      </c>
      <c r="U16" s="59">
        <v>1116239</v>
      </c>
      <c r="V16" s="59">
        <v>3158402</v>
      </c>
      <c r="W16" s="59">
        <v>17891858</v>
      </c>
      <c r="X16" s="59">
        <v>-14733456</v>
      </c>
      <c r="Y16" s="60">
        <v>-82.35</v>
      </c>
      <c r="Z16" s="61">
        <v>17891858</v>
      </c>
    </row>
    <row r="17" spans="1:26" ht="12.75">
      <c r="A17" s="57" t="s">
        <v>40</v>
      </c>
      <c r="B17" s="18">
        <v>1168544365</v>
      </c>
      <c r="C17" s="18">
        <v>0</v>
      </c>
      <c r="D17" s="58">
        <v>1449574435</v>
      </c>
      <c r="E17" s="59">
        <v>1331407195</v>
      </c>
      <c r="F17" s="59">
        <v>51308875</v>
      </c>
      <c r="G17" s="59">
        <v>68793642</v>
      </c>
      <c r="H17" s="59">
        <v>55332903</v>
      </c>
      <c r="I17" s="59">
        <v>175435420</v>
      </c>
      <c r="J17" s="59">
        <v>28181367</v>
      </c>
      <c r="K17" s="59">
        <v>38060149</v>
      </c>
      <c r="L17" s="59">
        <v>19215793</v>
      </c>
      <c r="M17" s="59">
        <v>85457309</v>
      </c>
      <c r="N17" s="59">
        <v>34260577</v>
      </c>
      <c r="O17" s="59">
        <v>47102006</v>
      </c>
      <c r="P17" s="59">
        <v>46763823</v>
      </c>
      <c r="Q17" s="59">
        <v>128126406</v>
      </c>
      <c r="R17" s="59">
        <v>23135832</v>
      </c>
      <c r="S17" s="59">
        <v>23647824</v>
      </c>
      <c r="T17" s="59">
        <v>225883851</v>
      </c>
      <c r="U17" s="59">
        <v>272667507</v>
      </c>
      <c r="V17" s="59">
        <v>661686642</v>
      </c>
      <c r="W17" s="59">
        <v>1331407195</v>
      </c>
      <c r="X17" s="59">
        <v>-669720553</v>
      </c>
      <c r="Y17" s="60">
        <v>-50.3</v>
      </c>
      <c r="Z17" s="61">
        <v>1331407195</v>
      </c>
    </row>
    <row r="18" spans="1:26" ht="12.75">
      <c r="A18" s="68" t="s">
        <v>41</v>
      </c>
      <c r="B18" s="69">
        <f>SUM(B11:B17)</f>
        <v>1779036860</v>
      </c>
      <c r="C18" s="69">
        <f>SUM(C11:C17)</f>
        <v>0</v>
      </c>
      <c r="D18" s="70">
        <f aca="true" t="shared" si="1" ref="D18:Z18">SUM(D11:D17)</f>
        <v>5041218328</v>
      </c>
      <c r="E18" s="71">
        <f t="shared" si="1"/>
        <v>4930892470</v>
      </c>
      <c r="F18" s="71">
        <f t="shared" si="1"/>
        <v>190639855</v>
      </c>
      <c r="G18" s="71">
        <f t="shared" si="1"/>
        <v>412567227</v>
      </c>
      <c r="H18" s="71">
        <f t="shared" si="1"/>
        <v>322551909</v>
      </c>
      <c r="I18" s="71">
        <f t="shared" si="1"/>
        <v>925758991</v>
      </c>
      <c r="J18" s="71">
        <f t="shared" si="1"/>
        <v>286808891</v>
      </c>
      <c r="K18" s="71">
        <f t="shared" si="1"/>
        <v>194108780</v>
      </c>
      <c r="L18" s="71">
        <f t="shared" si="1"/>
        <v>332382474</v>
      </c>
      <c r="M18" s="71">
        <f t="shared" si="1"/>
        <v>813300145</v>
      </c>
      <c r="N18" s="71">
        <f t="shared" si="1"/>
        <v>327223077</v>
      </c>
      <c r="O18" s="71">
        <f t="shared" si="1"/>
        <v>373199418</v>
      </c>
      <c r="P18" s="71">
        <f t="shared" si="1"/>
        <v>337818472</v>
      </c>
      <c r="Q18" s="71">
        <f t="shared" si="1"/>
        <v>1038240967</v>
      </c>
      <c r="R18" s="71">
        <f t="shared" si="1"/>
        <v>292497706</v>
      </c>
      <c r="S18" s="71">
        <f t="shared" si="1"/>
        <v>192366203</v>
      </c>
      <c r="T18" s="71">
        <f t="shared" si="1"/>
        <v>564603871</v>
      </c>
      <c r="U18" s="71">
        <f t="shared" si="1"/>
        <v>1049467780</v>
      </c>
      <c r="V18" s="71">
        <f t="shared" si="1"/>
        <v>3826767883</v>
      </c>
      <c r="W18" s="71">
        <f t="shared" si="1"/>
        <v>4930892470</v>
      </c>
      <c r="X18" s="71">
        <f t="shared" si="1"/>
        <v>-1104124587</v>
      </c>
      <c r="Y18" s="66">
        <f>+IF(W18&lt;&gt;0,(X18/W18)*100,0)</f>
        <v>-22.391982662724747</v>
      </c>
      <c r="Z18" s="72">
        <f t="shared" si="1"/>
        <v>4930892470</v>
      </c>
    </row>
    <row r="19" spans="1:26" ht="12.75">
      <c r="A19" s="68" t="s">
        <v>42</v>
      </c>
      <c r="B19" s="73">
        <f>+B10-B18</f>
        <v>-1375980637</v>
      </c>
      <c r="C19" s="73">
        <f>+C10-C18</f>
        <v>0</v>
      </c>
      <c r="D19" s="74">
        <f aca="true" t="shared" si="2" ref="D19:Z19">+D10-D18</f>
        <v>157246977</v>
      </c>
      <c r="E19" s="75">
        <f t="shared" si="2"/>
        <v>8787400</v>
      </c>
      <c r="F19" s="75">
        <f t="shared" si="2"/>
        <v>169997638</v>
      </c>
      <c r="G19" s="75">
        <f t="shared" si="2"/>
        <v>-134743353</v>
      </c>
      <c r="H19" s="75">
        <f t="shared" si="2"/>
        <v>-74176355</v>
      </c>
      <c r="I19" s="75">
        <f t="shared" si="2"/>
        <v>-38922070</v>
      </c>
      <c r="J19" s="75">
        <f t="shared" si="2"/>
        <v>779945</v>
      </c>
      <c r="K19" s="75">
        <f t="shared" si="2"/>
        <v>117055046</v>
      </c>
      <c r="L19" s="75">
        <f t="shared" si="2"/>
        <v>305673631</v>
      </c>
      <c r="M19" s="75">
        <f t="shared" si="2"/>
        <v>423508622</v>
      </c>
      <c r="N19" s="75">
        <f t="shared" si="2"/>
        <v>6123108</v>
      </c>
      <c r="O19" s="75">
        <f t="shared" si="2"/>
        <v>-7786778</v>
      </c>
      <c r="P19" s="75">
        <f t="shared" si="2"/>
        <v>-19179960</v>
      </c>
      <c r="Q19" s="75">
        <f t="shared" si="2"/>
        <v>-20843630</v>
      </c>
      <c r="R19" s="75">
        <f t="shared" si="2"/>
        <v>21585538</v>
      </c>
      <c r="S19" s="75">
        <f t="shared" si="2"/>
        <v>40467519</v>
      </c>
      <c r="T19" s="75">
        <f t="shared" si="2"/>
        <v>-268167905</v>
      </c>
      <c r="U19" s="75">
        <f t="shared" si="2"/>
        <v>-206114848</v>
      </c>
      <c r="V19" s="75">
        <f t="shared" si="2"/>
        <v>157628074</v>
      </c>
      <c r="W19" s="75">
        <f>IF(E10=E18,0,W10-W18)</f>
        <v>8787400</v>
      </c>
      <c r="X19" s="75">
        <f t="shared" si="2"/>
        <v>148840674</v>
      </c>
      <c r="Y19" s="76">
        <f>+IF(W19&lt;&gt;0,(X19/W19)*100,0)</f>
        <v>1693.7965040853949</v>
      </c>
      <c r="Z19" s="77">
        <f t="shared" si="2"/>
        <v>8787400</v>
      </c>
    </row>
    <row r="20" spans="1:26" ht="20.25">
      <c r="A20" s="78" t="s">
        <v>43</v>
      </c>
      <c r="B20" s="79">
        <v>274138915</v>
      </c>
      <c r="C20" s="79">
        <v>0</v>
      </c>
      <c r="D20" s="80">
        <v>484271650</v>
      </c>
      <c r="E20" s="81">
        <v>538327536</v>
      </c>
      <c r="F20" s="81">
        <v>2659083</v>
      </c>
      <c r="G20" s="81">
        <v>976312</v>
      </c>
      <c r="H20" s="81">
        <v>25007235</v>
      </c>
      <c r="I20" s="81">
        <v>28642630</v>
      </c>
      <c r="J20" s="81">
        <v>33148547</v>
      </c>
      <c r="K20" s="81">
        <v>0</v>
      </c>
      <c r="L20" s="81">
        <v>9129261</v>
      </c>
      <c r="M20" s="81">
        <v>42277808</v>
      </c>
      <c r="N20" s="81">
        <v>4851691</v>
      </c>
      <c r="O20" s="81">
        <v>32007011</v>
      </c>
      <c r="P20" s="81">
        <v>39587837</v>
      </c>
      <c r="Q20" s="81">
        <v>76446539</v>
      </c>
      <c r="R20" s="81">
        <v>14679541</v>
      </c>
      <c r="S20" s="81">
        <v>14944178</v>
      </c>
      <c r="T20" s="81">
        <v>79704556</v>
      </c>
      <c r="U20" s="81">
        <v>109328275</v>
      </c>
      <c r="V20" s="81">
        <v>256695252</v>
      </c>
      <c r="W20" s="81">
        <v>538327536</v>
      </c>
      <c r="X20" s="81">
        <v>-281632284</v>
      </c>
      <c r="Y20" s="82">
        <v>-52.32</v>
      </c>
      <c r="Z20" s="83">
        <v>538327536</v>
      </c>
    </row>
    <row r="21" spans="1:26" ht="41.25">
      <c r="A21" s="84" t="s">
        <v>106</v>
      </c>
      <c r="B21" s="85">
        <v>208997</v>
      </c>
      <c r="C21" s="85">
        <v>0</v>
      </c>
      <c r="D21" s="86">
        <v>907043</v>
      </c>
      <c r="E21" s="87">
        <v>7043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7043</v>
      </c>
      <c r="X21" s="87">
        <v>-7043</v>
      </c>
      <c r="Y21" s="88">
        <v>-100</v>
      </c>
      <c r="Z21" s="89">
        <v>7043</v>
      </c>
    </row>
    <row r="22" spans="1:26" ht="12.75">
      <c r="A22" s="90" t="s">
        <v>107</v>
      </c>
      <c r="B22" s="91">
        <f>SUM(B19:B21)</f>
        <v>-1101632725</v>
      </c>
      <c r="C22" s="91">
        <f>SUM(C19:C21)</f>
        <v>0</v>
      </c>
      <c r="D22" s="92">
        <f aca="true" t="shared" si="3" ref="D22:Z22">SUM(D19:D21)</f>
        <v>642425670</v>
      </c>
      <c r="E22" s="93">
        <f t="shared" si="3"/>
        <v>547121979</v>
      </c>
      <c r="F22" s="93">
        <f t="shared" si="3"/>
        <v>172656721</v>
      </c>
      <c r="G22" s="93">
        <f t="shared" si="3"/>
        <v>-133767041</v>
      </c>
      <c r="H22" s="93">
        <f t="shared" si="3"/>
        <v>-49169120</v>
      </c>
      <c r="I22" s="93">
        <f t="shared" si="3"/>
        <v>-10279440</v>
      </c>
      <c r="J22" s="93">
        <f t="shared" si="3"/>
        <v>33928492</v>
      </c>
      <c r="K22" s="93">
        <f t="shared" si="3"/>
        <v>117055046</v>
      </c>
      <c r="L22" s="93">
        <f t="shared" si="3"/>
        <v>314802892</v>
      </c>
      <c r="M22" s="93">
        <f t="shared" si="3"/>
        <v>465786430</v>
      </c>
      <c r="N22" s="93">
        <f t="shared" si="3"/>
        <v>10974799</v>
      </c>
      <c r="O22" s="93">
        <f t="shared" si="3"/>
        <v>24220233</v>
      </c>
      <c r="P22" s="93">
        <f t="shared" si="3"/>
        <v>20407877</v>
      </c>
      <c r="Q22" s="93">
        <f t="shared" si="3"/>
        <v>55602909</v>
      </c>
      <c r="R22" s="93">
        <f t="shared" si="3"/>
        <v>36265079</v>
      </c>
      <c r="S22" s="93">
        <f t="shared" si="3"/>
        <v>55411697</v>
      </c>
      <c r="T22" s="93">
        <f t="shared" si="3"/>
        <v>-188463349</v>
      </c>
      <c r="U22" s="93">
        <f t="shared" si="3"/>
        <v>-96786573</v>
      </c>
      <c r="V22" s="93">
        <f t="shared" si="3"/>
        <v>414323326</v>
      </c>
      <c r="W22" s="93">
        <f t="shared" si="3"/>
        <v>547121979</v>
      </c>
      <c r="X22" s="93">
        <f t="shared" si="3"/>
        <v>-132798653</v>
      </c>
      <c r="Y22" s="94">
        <f>+IF(W22&lt;&gt;0,(X22/W22)*100,0)</f>
        <v>-24.2722204731607</v>
      </c>
      <c r="Z22" s="95">
        <f t="shared" si="3"/>
        <v>547121979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-1101632725</v>
      </c>
      <c r="C24" s="73">
        <f>SUM(C22:C23)</f>
        <v>0</v>
      </c>
      <c r="D24" s="74">
        <f aca="true" t="shared" si="4" ref="D24:Z24">SUM(D22:D23)</f>
        <v>642425670</v>
      </c>
      <c r="E24" s="75">
        <f t="shared" si="4"/>
        <v>547121979</v>
      </c>
      <c r="F24" s="75">
        <f t="shared" si="4"/>
        <v>172656721</v>
      </c>
      <c r="G24" s="75">
        <f t="shared" si="4"/>
        <v>-133767041</v>
      </c>
      <c r="H24" s="75">
        <f t="shared" si="4"/>
        <v>-49169120</v>
      </c>
      <c r="I24" s="75">
        <f t="shared" si="4"/>
        <v>-10279440</v>
      </c>
      <c r="J24" s="75">
        <f t="shared" si="4"/>
        <v>33928492</v>
      </c>
      <c r="K24" s="75">
        <f t="shared" si="4"/>
        <v>117055046</v>
      </c>
      <c r="L24" s="75">
        <f t="shared" si="4"/>
        <v>314802892</v>
      </c>
      <c r="M24" s="75">
        <f t="shared" si="4"/>
        <v>465786430</v>
      </c>
      <c r="N24" s="75">
        <f t="shared" si="4"/>
        <v>10974799</v>
      </c>
      <c r="O24" s="75">
        <f t="shared" si="4"/>
        <v>24220233</v>
      </c>
      <c r="P24" s="75">
        <f t="shared" si="4"/>
        <v>20407877</v>
      </c>
      <c r="Q24" s="75">
        <f t="shared" si="4"/>
        <v>55602909</v>
      </c>
      <c r="R24" s="75">
        <f t="shared" si="4"/>
        <v>36265079</v>
      </c>
      <c r="S24" s="75">
        <f t="shared" si="4"/>
        <v>55411697</v>
      </c>
      <c r="T24" s="75">
        <f t="shared" si="4"/>
        <v>-188463349</v>
      </c>
      <c r="U24" s="75">
        <f t="shared" si="4"/>
        <v>-96786573</v>
      </c>
      <c r="V24" s="75">
        <f t="shared" si="4"/>
        <v>414323326</v>
      </c>
      <c r="W24" s="75">
        <f t="shared" si="4"/>
        <v>547121979</v>
      </c>
      <c r="X24" s="75">
        <f t="shared" si="4"/>
        <v>-132798653</v>
      </c>
      <c r="Y24" s="76">
        <f>+IF(W24&lt;&gt;0,(X24/W24)*100,0)</f>
        <v>-24.2722204731607</v>
      </c>
      <c r="Z24" s="77">
        <f t="shared" si="4"/>
        <v>547121979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108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28282290</v>
      </c>
      <c r="C27" s="21">
        <v>0</v>
      </c>
      <c r="D27" s="103">
        <v>1146561929</v>
      </c>
      <c r="E27" s="104">
        <v>671337483</v>
      </c>
      <c r="F27" s="104">
        <v>36844006</v>
      </c>
      <c r="G27" s="104">
        <v>37333379</v>
      </c>
      <c r="H27" s="104">
        <v>24151289</v>
      </c>
      <c r="I27" s="104">
        <v>98328674</v>
      </c>
      <c r="J27" s="104">
        <v>36011325</v>
      </c>
      <c r="K27" s="104">
        <v>43790028</v>
      </c>
      <c r="L27" s="104">
        <v>9916229</v>
      </c>
      <c r="M27" s="104">
        <v>89717582</v>
      </c>
      <c r="N27" s="104">
        <v>12790599</v>
      </c>
      <c r="O27" s="104">
        <v>40585002</v>
      </c>
      <c r="P27" s="104">
        <v>39523768</v>
      </c>
      <c r="Q27" s="104">
        <v>92899369</v>
      </c>
      <c r="R27" s="104">
        <v>15943575</v>
      </c>
      <c r="S27" s="104">
        <v>20601293</v>
      </c>
      <c r="T27" s="104">
        <v>93768870</v>
      </c>
      <c r="U27" s="104">
        <v>130313738</v>
      </c>
      <c r="V27" s="104">
        <v>411259363</v>
      </c>
      <c r="W27" s="104">
        <v>671337483</v>
      </c>
      <c r="X27" s="104">
        <v>-260078120</v>
      </c>
      <c r="Y27" s="105">
        <v>-38.74</v>
      </c>
      <c r="Z27" s="106">
        <v>671337483</v>
      </c>
    </row>
    <row r="28" spans="1:26" ht="12.75">
      <c r="A28" s="107" t="s">
        <v>47</v>
      </c>
      <c r="B28" s="18">
        <v>36755496</v>
      </c>
      <c r="C28" s="18">
        <v>0</v>
      </c>
      <c r="D28" s="58">
        <v>468030549</v>
      </c>
      <c r="E28" s="59">
        <v>538328188</v>
      </c>
      <c r="F28" s="59">
        <v>14439432</v>
      </c>
      <c r="G28" s="59">
        <v>36429072</v>
      </c>
      <c r="H28" s="59">
        <v>23745506</v>
      </c>
      <c r="I28" s="59">
        <v>74614010</v>
      </c>
      <c r="J28" s="59">
        <v>29241489</v>
      </c>
      <c r="K28" s="59">
        <v>43478518</v>
      </c>
      <c r="L28" s="59">
        <v>9072753</v>
      </c>
      <c r="M28" s="59">
        <v>81792760</v>
      </c>
      <c r="N28" s="59">
        <v>12007676</v>
      </c>
      <c r="O28" s="59">
        <v>40417544</v>
      </c>
      <c r="P28" s="59">
        <v>39018120</v>
      </c>
      <c r="Q28" s="59">
        <v>91443340</v>
      </c>
      <c r="R28" s="59">
        <v>15943575</v>
      </c>
      <c r="S28" s="59">
        <v>18284820</v>
      </c>
      <c r="T28" s="59">
        <v>86339209</v>
      </c>
      <c r="U28" s="59">
        <v>120567604</v>
      </c>
      <c r="V28" s="59">
        <v>368417714</v>
      </c>
      <c r="W28" s="59">
        <v>538328188</v>
      </c>
      <c r="X28" s="59">
        <v>-169910474</v>
      </c>
      <c r="Y28" s="60">
        <v>-31.56</v>
      </c>
      <c r="Z28" s="61">
        <v>538328188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2691051</v>
      </c>
      <c r="C30" s="18">
        <v>0</v>
      </c>
      <c r="D30" s="58">
        <v>60000000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-11772953</v>
      </c>
      <c r="C31" s="18">
        <v>0</v>
      </c>
      <c r="D31" s="58">
        <v>260329280</v>
      </c>
      <c r="E31" s="59">
        <v>133009295</v>
      </c>
      <c r="F31" s="59">
        <v>22404574</v>
      </c>
      <c r="G31" s="59">
        <v>904307</v>
      </c>
      <c r="H31" s="59">
        <v>405783</v>
      </c>
      <c r="I31" s="59">
        <v>23714664</v>
      </c>
      <c r="J31" s="59">
        <v>6769836</v>
      </c>
      <c r="K31" s="59">
        <v>308260</v>
      </c>
      <c r="L31" s="59">
        <v>843476</v>
      </c>
      <c r="M31" s="59">
        <v>7921572</v>
      </c>
      <c r="N31" s="59">
        <v>782923</v>
      </c>
      <c r="O31" s="59">
        <v>167458</v>
      </c>
      <c r="P31" s="59">
        <v>505648</v>
      </c>
      <c r="Q31" s="59">
        <v>1456029</v>
      </c>
      <c r="R31" s="59">
        <v>0</v>
      </c>
      <c r="S31" s="59">
        <v>2316473</v>
      </c>
      <c r="T31" s="59">
        <v>7429661</v>
      </c>
      <c r="U31" s="59">
        <v>9746134</v>
      </c>
      <c r="V31" s="59">
        <v>42838399</v>
      </c>
      <c r="W31" s="59">
        <v>133009295</v>
      </c>
      <c r="X31" s="59">
        <v>-90170896</v>
      </c>
      <c r="Y31" s="60">
        <v>-67.79</v>
      </c>
      <c r="Z31" s="61">
        <v>133009295</v>
      </c>
    </row>
    <row r="32" spans="1:26" ht="12.75">
      <c r="A32" s="68" t="s">
        <v>50</v>
      </c>
      <c r="B32" s="21">
        <f>SUM(B28:B31)</f>
        <v>27673594</v>
      </c>
      <c r="C32" s="21">
        <f>SUM(C28:C31)</f>
        <v>0</v>
      </c>
      <c r="D32" s="103">
        <f aca="true" t="shared" si="5" ref="D32:Z32">SUM(D28:D31)</f>
        <v>788359829</v>
      </c>
      <c r="E32" s="104">
        <f t="shared" si="5"/>
        <v>671337483</v>
      </c>
      <c r="F32" s="104">
        <f t="shared" si="5"/>
        <v>36844006</v>
      </c>
      <c r="G32" s="104">
        <f t="shared" si="5"/>
        <v>37333379</v>
      </c>
      <c r="H32" s="104">
        <f t="shared" si="5"/>
        <v>24151289</v>
      </c>
      <c r="I32" s="104">
        <f t="shared" si="5"/>
        <v>98328674</v>
      </c>
      <c r="J32" s="104">
        <f t="shared" si="5"/>
        <v>36011325</v>
      </c>
      <c r="K32" s="104">
        <f t="shared" si="5"/>
        <v>43786778</v>
      </c>
      <c r="L32" s="104">
        <f t="shared" si="5"/>
        <v>9916229</v>
      </c>
      <c r="M32" s="104">
        <f t="shared" si="5"/>
        <v>89714332</v>
      </c>
      <c r="N32" s="104">
        <f t="shared" si="5"/>
        <v>12790599</v>
      </c>
      <c r="O32" s="104">
        <f t="shared" si="5"/>
        <v>40585002</v>
      </c>
      <c r="P32" s="104">
        <f t="shared" si="5"/>
        <v>39523768</v>
      </c>
      <c r="Q32" s="104">
        <f t="shared" si="5"/>
        <v>92899369</v>
      </c>
      <c r="R32" s="104">
        <f t="shared" si="5"/>
        <v>15943575</v>
      </c>
      <c r="S32" s="104">
        <f t="shared" si="5"/>
        <v>20601293</v>
      </c>
      <c r="T32" s="104">
        <f t="shared" si="5"/>
        <v>93768870</v>
      </c>
      <c r="U32" s="104">
        <f t="shared" si="5"/>
        <v>130313738</v>
      </c>
      <c r="V32" s="104">
        <f t="shared" si="5"/>
        <v>411256113</v>
      </c>
      <c r="W32" s="104">
        <f t="shared" si="5"/>
        <v>671337483</v>
      </c>
      <c r="X32" s="104">
        <f t="shared" si="5"/>
        <v>-260081370</v>
      </c>
      <c r="Y32" s="105">
        <f>+IF(W32&lt;&gt;0,(X32/W32)*100,0)</f>
        <v>-38.74077890568193</v>
      </c>
      <c r="Z32" s="106">
        <f t="shared" si="5"/>
        <v>671337483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-643427969</v>
      </c>
      <c r="C35" s="18">
        <v>0</v>
      </c>
      <c r="D35" s="58">
        <v>1483262966</v>
      </c>
      <c r="E35" s="59">
        <v>1425391827</v>
      </c>
      <c r="F35" s="59">
        <v>-114995603</v>
      </c>
      <c r="G35" s="59">
        <v>258196922</v>
      </c>
      <c r="H35" s="59">
        <v>307270641</v>
      </c>
      <c r="I35" s="59">
        <v>450471960</v>
      </c>
      <c r="J35" s="59">
        <v>68782357</v>
      </c>
      <c r="K35" s="59">
        <v>449984741</v>
      </c>
      <c r="L35" s="59">
        <v>169736661</v>
      </c>
      <c r="M35" s="59">
        <v>688503759</v>
      </c>
      <c r="N35" s="59">
        <v>148180165</v>
      </c>
      <c r="O35" s="59">
        <v>297553836</v>
      </c>
      <c r="P35" s="59">
        <v>-170626191</v>
      </c>
      <c r="Q35" s="59">
        <v>275107810</v>
      </c>
      <c r="R35" s="59">
        <v>136850419</v>
      </c>
      <c r="S35" s="59">
        <v>114923182</v>
      </c>
      <c r="T35" s="59">
        <v>-628836426</v>
      </c>
      <c r="U35" s="59">
        <v>-377062825</v>
      </c>
      <c r="V35" s="59">
        <v>1037020704</v>
      </c>
      <c r="W35" s="59">
        <v>1425391827</v>
      </c>
      <c r="X35" s="59">
        <v>-388371123</v>
      </c>
      <c r="Y35" s="60">
        <v>-27.25</v>
      </c>
      <c r="Z35" s="61">
        <v>1425391827</v>
      </c>
    </row>
    <row r="36" spans="1:26" ht="12.75">
      <c r="A36" s="57" t="s">
        <v>53</v>
      </c>
      <c r="B36" s="18">
        <v>-29290306</v>
      </c>
      <c r="C36" s="18">
        <v>0</v>
      </c>
      <c r="D36" s="58">
        <v>1148379007</v>
      </c>
      <c r="E36" s="59">
        <v>17550540236</v>
      </c>
      <c r="F36" s="59">
        <v>5935030</v>
      </c>
      <c r="G36" s="59">
        <v>6424403</v>
      </c>
      <c r="H36" s="59">
        <v>-6757687</v>
      </c>
      <c r="I36" s="59">
        <v>5601746</v>
      </c>
      <c r="J36" s="59">
        <v>5102345</v>
      </c>
      <c r="K36" s="59">
        <v>43790028</v>
      </c>
      <c r="L36" s="59">
        <v>-20992747</v>
      </c>
      <c r="M36" s="59">
        <v>27899626</v>
      </c>
      <c r="N36" s="59">
        <v>-18118377</v>
      </c>
      <c r="O36" s="59">
        <v>9676026</v>
      </c>
      <c r="P36" s="59">
        <v>8614792</v>
      </c>
      <c r="Q36" s="59">
        <v>172441</v>
      </c>
      <c r="R36" s="59">
        <v>-14965401</v>
      </c>
      <c r="S36" s="59">
        <v>20601293</v>
      </c>
      <c r="T36" s="59">
        <v>77050084</v>
      </c>
      <c r="U36" s="59">
        <v>82685976</v>
      </c>
      <c r="V36" s="59">
        <v>116359789</v>
      </c>
      <c r="W36" s="59">
        <v>17550540236</v>
      </c>
      <c r="X36" s="59">
        <v>-17434180447</v>
      </c>
      <c r="Y36" s="60">
        <v>-99.34</v>
      </c>
      <c r="Z36" s="61">
        <v>17550540236</v>
      </c>
    </row>
    <row r="37" spans="1:26" ht="12.75">
      <c r="A37" s="57" t="s">
        <v>54</v>
      </c>
      <c r="B37" s="18">
        <v>489302256</v>
      </c>
      <c r="C37" s="18">
        <v>0</v>
      </c>
      <c r="D37" s="58">
        <v>721259307</v>
      </c>
      <c r="E37" s="59">
        <v>721259307</v>
      </c>
      <c r="F37" s="59">
        <v>-284923630</v>
      </c>
      <c r="G37" s="59">
        <v>410508522</v>
      </c>
      <c r="H37" s="59">
        <v>362428493</v>
      </c>
      <c r="I37" s="59">
        <v>488013385</v>
      </c>
      <c r="J37" s="59">
        <v>43837842</v>
      </c>
      <c r="K37" s="59">
        <v>386026301</v>
      </c>
      <c r="L37" s="59">
        <v>-151704958</v>
      </c>
      <c r="M37" s="59">
        <v>278159185</v>
      </c>
      <c r="N37" s="59">
        <v>137861770</v>
      </c>
      <c r="O37" s="59">
        <v>296158968</v>
      </c>
      <c r="P37" s="59">
        <v>-185330438</v>
      </c>
      <c r="Q37" s="59">
        <v>248690300</v>
      </c>
      <c r="R37" s="59">
        <v>85375117</v>
      </c>
      <c r="S37" s="59">
        <v>84911553</v>
      </c>
      <c r="T37" s="59">
        <v>-377736553</v>
      </c>
      <c r="U37" s="59">
        <v>-207449883</v>
      </c>
      <c r="V37" s="59">
        <v>807412987</v>
      </c>
      <c r="W37" s="59">
        <v>721259307</v>
      </c>
      <c r="X37" s="59">
        <v>86153680</v>
      </c>
      <c r="Y37" s="60">
        <v>11.94</v>
      </c>
      <c r="Z37" s="61">
        <v>721259307</v>
      </c>
    </row>
    <row r="38" spans="1:26" ht="12.75">
      <c r="A38" s="57" t="s">
        <v>55</v>
      </c>
      <c r="B38" s="18">
        <v>-30566380</v>
      </c>
      <c r="C38" s="18">
        <v>0</v>
      </c>
      <c r="D38" s="58">
        <v>1014057984</v>
      </c>
      <c r="E38" s="59">
        <v>1114057984</v>
      </c>
      <c r="F38" s="59">
        <v>-86858</v>
      </c>
      <c r="G38" s="59">
        <v>-88074</v>
      </c>
      <c r="H38" s="59">
        <v>-73482</v>
      </c>
      <c r="I38" s="59">
        <v>-248414</v>
      </c>
      <c r="J38" s="59">
        <v>-85849</v>
      </c>
      <c r="K38" s="59">
        <v>0</v>
      </c>
      <c r="L38" s="59">
        <v>-10589194</v>
      </c>
      <c r="M38" s="59">
        <v>-10675043</v>
      </c>
      <c r="N38" s="59">
        <v>0</v>
      </c>
      <c r="O38" s="59">
        <v>-155513</v>
      </c>
      <c r="P38" s="59">
        <v>-21715</v>
      </c>
      <c r="Q38" s="59">
        <v>-177228</v>
      </c>
      <c r="R38" s="59">
        <v>-30000</v>
      </c>
      <c r="S38" s="59">
        <v>-20857</v>
      </c>
      <c r="T38" s="59">
        <v>38057346</v>
      </c>
      <c r="U38" s="59">
        <v>38006489</v>
      </c>
      <c r="V38" s="59">
        <v>26905804</v>
      </c>
      <c r="W38" s="59">
        <v>1114057984</v>
      </c>
      <c r="X38" s="59">
        <v>-1087152180</v>
      </c>
      <c r="Y38" s="60">
        <v>-97.58</v>
      </c>
      <c r="Z38" s="61">
        <v>1114057984</v>
      </c>
    </row>
    <row r="39" spans="1:26" ht="12.75">
      <c r="A39" s="57" t="s">
        <v>56</v>
      </c>
      <c r="B39" s="18">
        <v>-29821426</v>
      </c>
      <c r="C39" s="18">
        <v>0</v>
      </c>
      <c r="D39" s="58">
        <v>253899012</v>
      </c>
      <c r="E39" s="59">
        <v>16593492793</v>
      </c>
      <c r="F39" s="59">
        <v>3293194</v>
      </c>
      <c r="G39" s="59">
        <v>-12032082</v>
      </c>
      <c r="H39" s="59">
        <v>-12672937</v>
      </c>
      <c r="I39" s="59">
        <v>-21411825</v>
      </c>
      <c r="J39" s="59">
        <v>-3795783</v>
      </c>
      <c r="K39" s="59">
        <v>-9306578</v>
      </c>
      <c r="L39" s="59">
        <v>-3764826</v>
      </c>
      <c r="M39" s="59">
        <v>-16867187</v>
      </c>
      <c r="N39" s="59">
        <v>-18774781</v>
      </c>
      <c r="O39" s="59">
        <v>-12993826</v>
      </c>
      <c r="P39" s="59">
        <v>2932877</v>
      </c>
      <c r="Q39" s="59">
        <v>-28835730</v>
      </c>
      <c r="R39" s="59">
        <v>274822</v>
      </c>
      <c r="S39" s="59">
        <v>-4777918</v>
      </c>
      <c r="T39" s="59">
        <v>-23643786</v>
      </c>
      <c r="U39" s="59">
        <v>-28146882</v>
      </c>
      <c r="V39" s="59">
        <v>-95261624</v>
      </c>
      <c r="W39" s="59">
        <v>16593492793</v>
      </c>
      <c r="X39" s="59">
        <v>-16688754417</v>
      </c>
      <c r="Y39" s="60">
        <v>-100.57</v>
      </c>
      <c r="Z39" s="61">
        <v>16593492793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-1705032427</v>
      </c>
      <c r="C42" s="18">
        <v>0</v>
      </c>
      <c r="D42" s="58">
        <v>-3956606335</v>
      </c>
      <c r="E42" s="59">
        <v>-3798211333</v>
      </c>
      <c r="F42" s="59">
        <v>-86081520</v>
      </c>
      <c r="G42" s="59">
        <v>-363984208</v>
      </c>
      <c r="H42" s="59">
        <v>-291642933</v>
      </c>
      <c r="I42" s="59">
        <v>-741708661</v>
      </c>
      <c r="J42" s="59">
        <v>-189926426</v>
      </c>
      <c r="K42" s="59">
        <v>-194108780</v>
      </c>
      <c r="L42" s="59">
        <v>-301473498</v>
      </c>
      <c r="M42" s="59">
        <v>-685508704</v>
      </c>
      <c r="N42" s="59">
        <v>-197781601</v>
      </c>
      <c r="O42" s="59">
        <v>-234278884</v>
      </c>
      <c r="P42" s="59">
        <v>-132486278</v>
      </c>
      <c r="Q42" s="59">
        <v>-564546763</v>
      </c>
      <c r="R42" s="59">
        <v>-261586556</v>
      </c>
      <c r="S42" s="59">
        <v>-191006298</v>
      </c>
      <c r="T42" s="59">
        <v>-414923733</v>
      </c>
      <c r="U42" s="59">
        <v>-867516587</v>
      </c>
      <c r="V42" s="59">
        <v>-2859280715</v>
      </c>
      <c r="W42" s="59">
        <v>-3798211333</v>
      </c>
      <c r="X42" s="59">
        <v>938930618</v>
      </c>
      <c r="Y42" s="60">
        <v>-24.72</v>
      </c>
      <c r="Z42" s="61">
        <v>-3798211333</v>
      </c>
    </row>
    <row r="43" spans="1:26" ht="12.75">
      <c r="A43" s="57" t="s">
        <v>59</v>
      </c>
      <c r="B43" s="18">
        <v>78817222</v>
      </c>
      <c r="C43" s="18">
        <v>0</v>
      </c>
      <c r="D43" s="58">
        <v>-1379245</v>
      </c>
      <c r="E43" s="59">
        <v>0</v>
      </c>
      <c r="F43" s="59">
        <v>281522416</v>
      </c>
      <c r="G43" s="59">
        <v>25195964</v>
      </c>
      <c r="H43" s="59">
        <v>0</v>
      </c>
      <c r="I43" s="59">
        <v>306718380</v>
      </c>
      <c r="J43" s="59">
        <v>36600000</v>
      </c>
      <c r="K43" s="59">
        <v>0</v>
      </c>
      <c r="L43" s="59">
        <v>0</v>
      </c>
      <c r="M43" s="59">
        <v>36600000</v>
      </c>
      <c r="N43" s="59">
        <v>101000000</v>
      </c>
      <c r="O43" s="59">
        <v>30000000</v>
      </c>
      <c r="P43" s="59">
        <v>212817510</v>
      </c>
      <c r="Q43" s="59">
        <v>343817510</v>
      </c>
      <c r="R43" s="59">
        <v>40000000</v>
      </c>
      <c r="S43" s="59">
        <v>50000000</v>
      </c>
      <c r="T43" s="59">
        <v>65513247</v>
      </c>
      <c r="U43" s="59">
        <v>155513247</v>
      </c>
      <c r="V43" s="59">
        <v>842649137</v>
      </c>
      <c r="W43" s="59">
        <v>-1379245</v>
      </c>
      <c r="X43" s="59">
        <v>844028382</v>
      </c>
      <c r="Y43" s="60">
        <v>-61194.96</v>
      </c>
      <c r="Z43" s="61">
        <v>0</v>
      </c>
    </row>
    <row r="44" spans="1:26" ht="12.75">
      <c r="A44" s="57" t="s">
        <v>60</v>
      </c>
      <c r="B44" s="18">
        <v>-51628032</v>
      </c>
      <c r="C44" s="18">
        <v>0</v>
      </c>
      <c r="D44" s="58">
        <v>48617283</v>
      </c>
      <c r="E44" s="59">
        <v>0</v>
      </c>
      <c r="F44" s="59">
        <v>-4485407</v>
      </c>
      <c r="G44" s="59">
        <v>714482</v>
      </c>
      <c r="H44" s="59">
        <v>-60387</v>
      </c>
      <c r="I44" s="59">
        <v>-3831312</v>
      </c>
      <c r="J44" s="59">
        <v>-67009</v>
      </c>
      <c r="K44" s="59">
        <v>-62627</v>
      </c>
      <c r="L44" s="59">
        <v>38993</v>
      </c>
      <c r="M44" s="59">
        <v>-90643</v>
      </c>
      <c r="N44" s="59">
        <v>4982</v>
      </c>
      <c r="O44" s="59">
        <v>91603</v>
      </c>
      <c r="P44" s="59">
        <v>-109635</v>
      </c>
      <c r="Q44" s="59">
        <v>-13050</v>
      </c>
      <c r="R44" s="59">
        <v>-116665</v>
      </c>
      <c r="S44" s="59">
        <v>51426</v>
      </c>
      <c r="T44" s="59">
        <v>-28325</v>
      </c>
      <c r="U44" s="59">
        <v>-93564</v>
      </c>
      <c r="V44" s="59">
        <v>-4028569</v>
      </c>
      <c r="W44" s="59">
        <v>48617283</v>
      </c>
      <c r="X44" s="59">
        <v>-52645852</v>
      </c>
      <c r="Y44" s="60">
        <v>-108.29</v>
      </c>
      <c r="Z44" s="61">
        <v>0</v>
      </c>
    </row>
    <row r="45" spans="1:26" ht="12.75">
      <c r="A45" s="68" t="s">
        <v>61</v>
      </c>
      <c r="B45" s="21">
        <v>-1677845882</v>
      </c>
      <c r="C45" s="21">
        <v>0</v>
      </c>
      <c r="D45" s="103">
        <v>-3909368297</v>
      </c>
      <c r="E45" s="104">
        <v>-3798211333</v>
      </c>
      <c r="F45" s="104">
        <v>175954591</v>
      </c>
      <c r="G45" s="104">
        <f>+F45+G42+G43+G44+G83</f>
        <v>-162119171</v>
      </c>
      <c r="H45" s="104">
        <f>+G45+H42+H43+H44+H83</f>
        <v>-453822491</v>
      </c>
      <c r="I45" s="104">
        <f>+H45</f>
        <v>-453822491</v>
      </c>
      <c r="J45" s="104">
        <f>+H45+J42+J43+J44+J83</f>
        <v>-607179848</v>
      </c>
      <c r="K45" s="104">
        <f>+J45+K42+K43+K44+K83</f>
        <v>-801351255</v>
      </c>
      <c r="L45" s="104">
        <f>+K45+L42+L43+L44+L83</f>
        <v>-1102785760</v>
      </c>
      <c r="M45" s="104">
        <f>+L45</f>
        <v>-1102785760</v>
      </c>
      <c r="N45" s="104">
        <f>+L45+N42+N43+N44+N83</f>
        <v>-1199566929</v>
      </c>
      <c r="O45" s="104">
        <f>+N45+O42+O43+O44+O83</f>
        <v>-1419137650</v>
      </c>
      <c r="P45" s="104">
        <f>+O45+P42+P43+P44+P83</f>
        <v>-1350962234</v>
      </c>
      <c r="Q45" s="104">
        <f>+P45</f>
        <v>-1350962234</v>
      </c>
      <c r="R45" s="104">
        <f>+P45+R42+R43+R44+R83</f>
        <v>-1572665455</v>
      </c>
      <c r="S45" s="104">
        <f>+R45+S42+S43+S44+S83</f>
        <v>-1713625327</v>
      </c>
      <c r="T45" s="104">
        <f>+S45+T42+T43+T44+T83</f>
        <v>-2063064138</v>
      </c>
      <c r="U45" s="104">
        <f>+T45</f>
        <v>-2063064138</v>
      </c>
      <c r="V45" s="104">
        <f>+U45</f>
        <v>-2063064138</v>
      </c>
      <c r="W45" s="104">
        <f>+W83+W42+W43+W44</f>
        <v>-3750973295</v>
      </c>
      <c r="X45" s="104">
        <f>+V45-W45</f>
        <v>1687909157</v>
      </c>
      <c r="Y45" s="105">
        <f>+IF(W45&lt;&gt;0,+(X45/W45)*100,0)</f>
        <v>-44.9992315127906</v>
      </c>
      <c r="Z45" s="106">
        <v>-3798211333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109</v>
      </c>
      <c r="B47" s="119" t="s">
        <v>95</v>
      </c>
      <c r="C47" s="119"/>
      <c r="D47" s="120" t="s">
        <v>96</v>
      </c>
      <c r="E47" s="121" t="s">
        <v>97</v>
      </c>
      <c r="F47" s="122"/>
      <c r="G47" s="122"/>
      <c r="H47" s="122"/>
      <c r="I47" s="123" t="s">
        <v>98</v>
      </c>
      <c r="J47" s="122"/>
      <c r="K47" s="122"/>
      <c r="L47" s="122"/>
      <c r="M47" s="123" t="s">
        <v>99</v>
      </c>
      <c r="N47" s="124"/>
      <c r="O47" s="124"/>
      <c r="P47" s="124"/>
      <c r="Q47" s="123" t="s">
        <v>100</v>
      </c>
      <c r="R47" s="124"/>
      <c r="S47" s="124"/>
      <c r="T47" s="124"/>
      <c r="U47" s="123" t="s">
        <v>101</v>
      </c>
      <c r="V47" s="123" t="s">
        <v>102</v>
      </c>
      <c r="W47" s="123" t="s">
        <v>103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110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27666695</v>
      </c>
      <c r="C68" s="18">
        <v>0</v>
      </c>
      <c r="D68" s="19">
        <v>362089456</v>
      </c>
      <c r="E68" s="20">
        <v>377121628</v>
      </c>
      <c r="F68" s="20">
        <v>34786844</v>
      </c>
      <c r="G68" s="20">
        <v>30640477</v>
      </c>
      <c r="H68" s="20">
        <v>30720900</v>
      </c>
      <c r="I68" s="20">
        <v>96148221</v>
      </c>
      <c r="J68" s="20">
        <v>30830651</v>
      </c>
      <c r="K68" s="20">
        <v>30871319</v>
      </c>
      <c r="L68" s="20">
        <v>31153159</v>
      </c>
      <c r="M68" s="20">
        <v>92855129</v>
      </c>
      <c r="N68" s="20">
        <v>31430885</v>
      </c>
      <c r="O68" s="20">
        <v>31945571</v>
      </c>
      <c r="P68" s="20">
        <v>32279756</v>
      </c>
      <c r="Q68" s="20">
        <v>95656212</v>
      </c>
      <c r="R68" s="20">
        <v>31661586</v>
      </c>
      <c r="S68" s="20">
        <v>31776742</v>
      </c>
      <c r="T68" s="20">
        <v>31897474</v>
      </c>
      <c r="U68" s="20">
        <v>95335802</v>
      </c>
      <c r="V68" s="20">
        <v>379995364</v>
      </c>
      <c r="W68" s="20">
        <v>377121628</v>
      </c>
      <c r="X68" s="20">
        <v>0</v>
      </c>
      <c r="Y68" s="19">
        <v>0</v>
      </c>
      <c r="Z68" s="22">
        <v>377121628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155915427</v>
      </c>
      <c r="C70" s="18">
        <v>0</v>
      </c>
      <c r="D70" s="19">
        <v>2253168426</v>
      </c>
      <c r="E70" s="20">
        <v>2181635469</v>
      </c>
      <c r="F70" s="20">
        <v>197497960</v>
      </c>
      <c r="G70" s="20">
        <v>107993623</v>
      </c>
      <c r="H70" s="20">
        <v>114492110</v>
      </c>
      <c r="I70" s="20">
        <v>419983693</v>
      </c>
      <c r="J70" s="20">
        <v>146490181</v>
      </c>
      <c r="K70" s="20">
        <v>179584076</v>
      </c>
      <c r="L70" s="20">
        <v>184168939</v>
      </c>
      <c r="M70" s="20">
        <v>510243196</v>
      </c>
      <c r="N70" s="20">
        <v>195577771</v>
      </c>
      <c r="O70" s="20">
        <v>225357191</v>
      </c>
      <c r="P70" s="20">
        <v>167080822</v>
      </c>
      <c r="Q70" s="20">
        <v>588015784</v>
      </c>
      <c r="R70" s="20">
        <v>192482492</v>
      </c>
      <c r="S70" s="20">
        <v>76636145</v>
      </c>
      <c r="T70" s="20">
        <v>167769294</v>
      </c>
      <c r="U70" s="20">
        <v>436887931</v>
      </c>
      <c r="V70" s="20">
        <v>1955130604</v>
      </c>
      <c r="W70" s="20">
        <v>2181635469</v>
      </c>
      <c r="X70" s="20">
        <v>0</v>
      </c>
      <c r="Y70" s="19">
        <v>0</v>
      </c>
      <c r="Z70" s="22">
        <v>2181635469</v>
      </c>
    </row>
    <row r="71" spans="1:26" ht="12.75" hidden="1">
      <c r="A71" s="38" t="s">
        <v>67</v>
      </c>
      <c r="B71" s="18">
        <v>38262223</v>
      </c>
      <c r="C71" s="18">
        <v>0</v>
      </c>
      <c r="D71" s="19">
        <v>619816940</v>
      </c>
      <c r="E71" s="20">
        <v>466583105</v>
      </c>
      <c r="F71" s="20">
        <v>49581430</v>
      </c>
      <c r="G71" s="20">
        <v>50401308</v>
      </c>
      <c r="H71" s="20">
        <v>34333232</v>
      </c>
      <c r="I71" s="20">
        <v>134315970</v>
      </c>
      <c r="J71" s="20">
        <v>44165762</v>
      </c>
      <c r="K71" s="20">
        <v>37969927</v>
      </c>
      <c r="L71" s="20">
        <v>37129918</v>
      </c>
      <c r="M71" s="20">
        <v>119265607</v>
      </c>
      <c r="N71" s="20">
        <v>36195373</v>
      </c>
      <c r="O71" s="20">
        <v>37096416</v>
      </c>
      <c r="P71" s="20">
        <v>42414807</v>
      </c>
      <c r="Q71" s="20">
        <v>115706596</v>
      </c>
      <c r="R71" s="20">
        <v>27191810</v>
      </c>
      <c r="S71" s="20">
        <v>44902363</v>
      </c>
      <c r="T71" s="20">
        <v>49209233</v>
      </c>
      <c r="U71" s="20">
        <v>121303406</v>
      </c>
      <c r="V71" s="20">
        <v>490591579</v>
      </c>
      <c r="W71" s="20">
        <v>466583105</v>
      </c>
      <c r="X71" s="20">
        <v>0</v>
      </c>
      <c r="Y71" s="19">
        <v>0</v>
      </c>
      <c r="Z71" s="22">
        <v>466583105</v>
      </c>
    </row>
    <row r="72" spans="1:26" ht="12.75" hidden="1">
      <c r="A72" s="38" t="s">
        <v>68</v>
      </c>
      <c r="B72" s="18">
        <v>54356873</v>
      </c>
      <c r="C72" s="18">
        <v>0</v>
      </c>
      <c r="D72" s="19">
        <v>334763702</v>
      </c>
      <c r="E72" s="20">
        <v>353435767</v>
      </c>
      <c r="F72" s="20">
        <v>12640417</v>
      </c>
      <c r="G72" s="20">
        <v>12641871</v>
      </c>
      <c r="H72" s="20">
        <v>12629679</v>
      </c>
      <c r="I72" s="20">
        <v>37911967</v>
      </c>
      <c r="J72" s="20">
        <v>12631783</v>
      </c>
      <c r="K72" s="20">
        <v>12635046</v>
      </c>
      <c r="L72" s="20">
        <v>12635384</v>
      </c>
      <c r="M72" s="20">
        <v>37902213</v>
      </c>
      <c r="N72" s="20">
        <v>12658070</v>
      </c>
      <c r="O72" s="20">
        <v>12669025</v>
      </c>
      <c r="P72" s="20">
        <v>12672903</v>
      </c>
      <c r="Q72" s="20">
        <v>37999998</v>
      </c>
      <c r="R72" s="20">
        <v>12672761</v>
      </c>
      <c r="S72" s="20">
        <v>12672632</v>
      </c>
      <c r="T72" s="20">
        <v>12673454</v>
      </c>
      <c r="U72" s="20">
        <v>38018847</v>
      </c>
      <c r="V72" s="20">
        <v>151833025</v>
      </c>
      <c r="W72" s="20">
        <v>353435767</v>
      </c>
      <c r="X72" s="20">
        <v>0</v>
      </c>
      <c r="Y72" s="19">
        <v>0</v>
      </c>
      <c r="Z72" s="22">
        <v>353435767</v>
      </c>
    </row>
    <row r="73" spans="1:26" ht="12.75" hidden="1">
      <c r="A73" s="38" t="s">
        <v>69</v>
      </c>
      <c r="B73" s="18">
        <v>5450</v>
      </c>
      <c r="C73" s="18">
        <v>0</v>
      </c>
      <c r="D73" s="19">
        <v>166232452</v>
      </c>
      <c r="E73" s="20">
        <v>142887884</v>
      </c>
      <c r="F73" s="20">
        <v>10442288</v>
      </c>
      <c r="G73" s="20">
        <v>10675392</v>
      </c>
      <c r="H73" s="20">
        <v>10834405</v>
      </c>
      <c r="I73" s="20">
        <v>31952085</v>
      </c>
      <c r="J73" s="20">
        <v>10542424</v>
      </c>
      <c r="K73" s="20">
        <v>10283724</v>
      </c>
      <c r="L73" s="20">
        <v>10913869</v>
      </c>
      <c r="M73" s="20">
        <v>31740017</v>
      </c>
      <c r="N73" s="20">
        <v>14564135</v>
      </c>
      <c r="O73" s="20">
        <v>13274064</v>
      </c>
      <c r="P73" s="20">
        <v>11434559</v>
      </c>
      <c r="Q73" s="20">
        <v>39272758</v>
      </c>
      <c r="R73" s="20">
        <v>11052176</v>
      </c>
      <c r="S73" s="20">
        <v>11176507</v>
      </c>
      <c r="T73" s="20">
        <v>11912552</v>
      </c>
      <c r="U73" s="20">
        <v>34141235</v>
      </c>
      <c r="V73" s="20">
        <v>137106095</v>
      </c>
      <c r="W73" s="20">
        <v>142887884</v>
      </c>
      <c r="X73" s="20">
        <v>0</v>
      </c>
      <c r="Y73" s="19">
        <v>0</v>
      </c>
      <c r="Z73" s="22">
        <v>142887884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64433891</v>
      </c>
      <c r="C75" s="27">
        <v>0</v>
      </c>
      <c r="D75" s="28">
        <v>261054418</v>
      </c>
      <c r="E75" s="29">
        <v>415054418</v>
      </c>
      <c r="F75" s="29">
        <v>34464298</v>
      </c>
      <c r="G75" s="29">
        <v>35055003</v>
      </c>
      <c r="H75" s="29">
        <v>33597784</v>
      </c>
      <c r="I75" s="29">
        <v>103117085</v>
      </c>
      <c r="J75" s="29">
        <v>35982002</v>
      </c>
      <c r="K75" s="29">
        <v>35850552</v>
      </c>
      <c r="L75" s="29">
        <v>38359635</v>
      </c>
      <c r="M75" s="29">
        <v>110192189</v>
      </c>
      <c r="N75" s="29">
        <v>38403183</v>
      </c>
      <c r="O75" s="29">
        <v>38303984</v>
      </c>
      <c r="P75" s="29">
        <v>35923467</v>
      </c>
      <c r="Q75" s="29">
        <v>112630634</v>
      </c>
      <c r="R75" s="29">
        <v>35902696</v>
      </c>
      <c r="S75" s="29">
        <v>35755945</v>
      </c>
      <c r="T75" s="29">
        <v>-5107965</v>
      </c>
      <c r="U75" s="29">
        <v>66550676</v>
      </c>
      <c r="V75" s="29">
        <v>392490584</v>
      </c>
      <c r="W75" s="29">
        <v>415054418</v>
      </c>
      <c r="X75" s="29">
        <v>0</v>
      </c>
      <c r="Y75" s="28">
        <v>0</v>
      </c>
      <c r="Z75" s="30">
        <v>415054418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-2645</v>
      </c>
      <c r="C83" s="18"/>
      <c r="D83" s="19"/>
      <c r="E83" s="20"/>
      <c r="F83" s="20">
        <v>-15000898</v>
      </c>
      <c r="G83" s="20"/>
      <c r="H83" s="20"/>
      <c r="I83" s="20">
        <v>-15000898</v>
      </c>
      <c r="J83" s="20">
        <v>36078</v>
      </c>
      <c r="K83" s="20"/>
      <c r="L83" s="20"/>
      <c r="M83" s="20">
        <v>36078</v>
      </c>
      <c r="N83" s="20">
        <v>-4550</v>
      </c>
      <c r="O83" s="20">
        <v>-15383440</v>
      </c>
      <c r="P83" s="20">
        <v>-12046181</v>
      </c>
      <c r="Q83" s="20">
        <v>-4550</v>
      </c>
      <c r="R83" s="20"/>
      <c r="S83" s="20">
        <v>-5000</v>
      </c>
      <c r="T83" s="20"/>
      <c r="U83" s="20"/>
      <c r="V83" s="20">
        <v>-15000898</v>
      </c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7325475</v>
      </c>
      <c r="C5" s="18">
        <v>0</v>
      </c>
      <c r="D5" s="58">
        <v>5627805</v>
      </c>
      <c r="E5" s="59">
        <v>6748805</v>
      </c>
      <c r="F5" s="59">
        <v>843602</v>
      </c>
      <c r="G5" s="59">
        <v>641373</v>
      </c>
      <c r="H5" s="59">
        <v>635279</v>
      </c>
      <c r="I5" s="59">
        <v>2120254</v>
      </c>
      <c r="J5" s="59">
        <v>0</v>
      </c>
      <c r="K5" s="59">
        <v>0</v>
      </c>
      <c r="L5" s="59">
        <v>0</v>
      </c>
      <c r="M5" s="59">
        <v>0</v>
      </c>
      <c r="N5" s="59">
        <v>638057</v>
      </c>
      <c r="O5" s="59">
        <v>658915</v>
      </c>
      <c r="P5" s="59">
        <v>662156</v>
      </c>
      <c r="Q5" s="59">
        <v>1959128</v>
      </c>
      <c r="R5" s="59">
        <v>651831</v>
      </c>
      <c r="S5" s="59">
        <v>658915</v>
      </c>
      <c r="T5" s="59">
        <v>0</v>
      </c>
      <c r="U5" s="59">
        <v>1310746</v>
      </c>
      <c r="V5" s="59">
        <v>5390128</v>
      </c>
      <c r="W5" s="59">
        <v>6748805</v>
      </c>
      <c r="X5" s="59">
        <v>-1358677</v>
      </c>
      <c r="Y5" s="60">
        <v>-20.13</v>
      </c>
      <c r="Z5" s="61">
        <v>6748805</v>
      </c>
    </row>
    <row r="6" spans="1:26" ht="12.75">
      <c r="A6" s="57" t="s">
        <v>32</v>
      </c>
      <c r="B6" s="18">
        <v>18216001</v>
      </c>
      <c r="C6" s="18">
        <v>0</v>
      </c>
      <c r="D6" s="58">
        <v>56749387</v>
      </c>
      <c r="E6" s="59">
        <v>58512975</v>
      </c>
      <c r="F6" s="59">
        <v>1410238</v>
      </c>
      <c r="G6" s="59">
        <v>1568027</v>
      </c>
      <c r="H6" s="59">
        <v>1367002</v>
      </c>
      <c r="I6" s="59">
        <v>4345267</v>
      </c>
      <c r="J6" s="59">
        <v>0</v>
      </c>
      <c r="K6" s="59">
        <v>0</v>
      </c>
      <c r="L6" s="59">
        <v>0</v>
      </c>
      <c r="M6" s="59">
        <v>0</v>
      </c>
      <c r="N6" s="59">
        <v>1342136</v>
      </c>
      <c r="O6" s="59">
        <v>7138468</v>
      </c>
      <c r="P6" s="59">
        <v>1280215</v>
      </c>
      <c r="Q6" s="59">
        <v>9760819</v>
      </c>
      <c r="R6" s="59">
        <v>1348425</v>
      </c>
      <c r="S6" s="59">
        <v>1130404</v>
      </c>
      <c r="T6" s="59">
        <v>0</v>
      </c>
      <c r="U6" s="59">
        <v>2478829</v>
      </c>
      <c r="V6" s="59">
        <v>16584915</v>
      </c>
      <c r="W6" s="59">
        <v>58512975</v>
      </c>
      <c r="X6" s="59">
        <v>-41928060</v>
      </c>
      <c r="Y6" s="60">
        <v>-71.66</v>
      </c>
      <c r="Z6" s="61">
        <v>58512975</v>
      </c>
    </row>
    <row r="7" spans="1:26" ht="12.75">
      <c r="A7" s="57" t="s">
        <v>33</v>
      </c>
      <c r="B7" s="18">
        <v>81975</v>
      </c>
      <c r="C7" s="18">
        <v>0</v>
      </c>
      <c r="D7" s="58">
        <v>52600</v>
      </c>
      <c r="E7" s="59">
        <v>52600</v>
      </c>
      <c r="F7" s="59">
        <v>56287</v>
      </c>
      <c r="G7" s="59">
        <v>2184</v>
      </c>
      <c r="H7" s="59">
        <v>18968</v>
      </c>
      <c r="I7" s="59">
        <v>77439</v>
      </c>
      <c r="J7" s="59">
        <v>0</v>
      </c>
      <c r="K7" s="59">
        <v>0</v>
      </c>
      <c r="L7" s="59">
        <v>0</v>
      </c>
      <c r="M7" s="59">
        <v>0</v>
      </c>
      <c r="N7" s="59">
        <v>8</v>
      </c>
      <c r="O7" s="59">
        <v>2</v>
      </c>
      <c r="P7" s="59">
        <v>2794</v>
      </c>
      <c r="Q7" s="59">
        <v>2804</v>
      </c>
      <c r="R7" s="59">
        <v>0</v>
      </c>
      <c r="S7" s="59">
        <v>0</v>
      </c>
      <c r="T7" s="59">
        <v>0</v>
      </c>
      <c r="U7" s="59">
        <v>0</v>
      </c>
      <c r="V7" s="59">
        <v>80243</v>
      </c>
      <c r="W7" s="59">
        <v>52600</v>
      </c>
      <c r="X7" s="59">
        <v>27643</v>
      </c>
      <c r="Y7" s="60">
        <v>52.55</v>
      </c>
      <c r="Z7" s="61">
        <v>52600</v>
      </c>
    </row>
    <row r="8" spans="1:26" ht="12.75">
      <c r="A8" s="57" t="s">
        <v>34</v>
      </c>
      <c r="B8" s="18">
        <v>125992571</v>
      </c>
      <c r="C8" s="18">
        <v>0</v>
      </c>
      <c r="D8" s="58">
        <v>96904350</v>
      </c>
      <c r="E8" s="59">
        <v>96904350</v>
      </c>
      <c r="F8" s="59">
        <v>0</v>
      </c>
      <c r="G8" s="59">
        <v>38030000</v>
      </c>
      <c r="H8" s="59">
        <v>0</v>
      </c>
      <c r="I8" s="59">
        <v>38030000</v>
      </c>
      <c r="J8" s="59">
        <v>0</v>
      </c>
      <c r="K8" s="59">
        <v>0</v>
      </c>
      <c r="L8" s="59">
        <v>0</v>
      </c>
      <c r="M8" s="59">
        <v>0</v>
      </c>
      <c r="N8" s="59">
        <v>97030</v>
      </c>
      <c r="O8" s="59">
        <v>24932721</v>
      </c>
      <c r="P8" s="59">
        <v>18217000</v>
      </c>
      <c r="Q8" s="59">
        <v>43246751</v>
      </c>
      <c r="R8" s="59">
        <v>0</v>
      </c>
      <c r="S8" s="59">
        <v>0</v>
      </c>
      <c r="T8" s="59">
        <v>0</v>
      </c>
      <c r="U8" s="59">
        <v>0</v>
      </c>
      <c r="V8" s="59">
        <v>81276751</v>
      </c>
      <c r="W8" s="59">
        <v>96904350</v>
      </c>
      <c r="X8" s="59">
        <v>-15627599</v>
      </c>
      <c r="Y8" s="60">
        <v>-16.13</v>
      </c>
      <c r="Z8" s="61">
        <v>96904350</v>
      </c>
    </row>
    <row r="9" spans="1:26" ht="12.75">
      <c r="A9" s="57" t="s">
        <v>35</v>
      </c>
      <c r="B9" s="18">
        <v>34846290</v>
      </c>
      <c r="C9" s="18">
        <v>0</v>
      </c>
      <c r="D9" s="58">
        <v>76705181</v>
      </c>
      <c r="E9" s="59">
        <v>76705181</v>
      </c>
      <c r="F9" s="59">
        <v>1184443</v>
      </c>
      <c r="G9" s="59">
        <v>1127396</v>
      </c>
      <c r="H9" s="59">
        <v>1089089</v>
      </c>
      <c r="I9" s="59">
        <v>3400928</v>
      </c>
      <c r="J9" s="59">
        <v>0</v>
      </c>
      <c r="K9" s="59">
        <v>0</v>
      </c>
      <c r="L9" s="59">
        <v>0</v>
      </c>
      <c r="M9" s="59">
        <v>0</v>
      </c>
      <c r="N9" s="59">
        <v>3418396</v>
      </c>
      <c r="O9" s="59">
        <v>1047314</v>
      </c>
      <c r="P9" s="59">
        <v>1063859</v>
      </c>
      <c r="Q9" s="59">
        <v>5529569</v>
      </c>
      <c r="R9" s="59">
        <v>918091</v>
      </c>
      <c r="S9" s="59">
        <v>880729</v>
      </c>
      <c r="T9" s="59">
        <v>0</v>
      </c>
      <c r="U9" s="59">
        <v>1798820</v>
      </c>
      <c r="V9" s="59">
        <v>10729317</v>
      </c>
      <c r="W9" s="59">
        <v>76705181</v>
      </c>
      <c r="X9" s="59">
        <v>-65975864</v>
      </c>
      <c r="Y9" s="60">
        <v>-86.01</v>
      </c>
      <c r="Z9" s="61">
        <v>76705181</v>
      </c>
    </row>
    <row r="10" spans="1:26" ht="20.25">
      <c r="A10" s="62" t="s">
        <v>104</v>
      </c>
      <c r="B10" s="63">
        <f>SUM(B5:B9)</f>
        <v>186462312</v>
      </c>
      <c r="C10" s="63">
        <f>SUM(C5:C9)</f>
        <v>0</v>
      </c>
      <c r="D10" s="64">
        <f aca="true" t="shared" si="0" ref="D10:Z10">SUM(D5:D9)</f>
        <v>236039323</v>
      </c>
      <c r="E10" s="65">
        <f t="shared" si="0"/>
        <v>238923911</v>
      </c>
      <c r="F10" s="65">
        <f t="shared" si="0"/>
        <v>3494570</v>
      </c>
      <c r="G10" s="65">
        <f t="shared" si="0"/>
        <v>41368980</v>
      </c>
      <c r="H10" s="65">
        <f t="shared" si="0"/>
        <v>3110338</v>
      </c>
      <c r="I10" s="65">
        <f t="shared" si="0"/>
        <v>47973888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5495627</v>
      </c>
      <c r="O10" s="65">
        <f t="shared" si="0"/>
        <v>33777420</v>
      </c>
      <c r="P10" s="65">
        <f t="shared" si="0"/>
        <v>21226024</v>
      </c>
      <c r="Q10" s="65">
        <f t="shared" si="0"/>
        <v>60499071</v>
      </c>
      <c r="R10" s="65">
        <f t="shared" si="0"/>
        <v>2918347</v>
      </c>
      <c r="S10" s="65">
        <f t="shared" si="0"/>
        <v>2670048</v>
      </c>
      <c r="T10" s="65">
        <f t="shared" si="0"/>
        <v>0</v>
      </c>
      <c r="U10" s="65">
        <f t="shared" si="0"/>
        <v>5588395</v>
      </c>
      <c r="V10" s="65">
        <f t="shared" si="0"/>
        <v>114061354</v>
      </c>
      <c r="W10" s="65">
        <f t="shared" si="0"/>
        <v>238923911</v>
      </c>
      <c r="X10" s="65">
        <f t="shared" si="0"/>
        <v>-124862557</v>
      </c>
      <c r="Y10" s="66">
        <f>+IF(W10&lt;&gt;0,(X10/W10)*100,0)</f>
        <v>-52.2603855249967</v>
      </c>
      <c r="Z10" s="67">
        <f t="shared" si="0"/>
        <v>238923911</v>
      </c>
    </row>
    <row r="11" spans="1:26" ht="12.75">
      <c r="A11" s="57" t="s">
        <v>36</v>
      </c>
      <c r="B11" s="18">
        <v>58888769</v>
      </c>
      <c r="C11" s="18">
        <v>0</v>
      </c>
      <c r="D11" s="58">
        <v>56311775</v>
      </c>
      <c r="E11" s="59">
        <v>67256568</v>
      </c>
      <c r="F11" s="59">
        <v>-46555</v>
      </c>
      <c r="G11" s="59">
        <v>-33946</v>
      </c>
      <c r="H11" s="59">
        <v>16508746</v>
      </c>
      <c r="I11" s="59">
        <v>16428245</v>
      </c>
      <c r="J11" s="59">
        <v>0</v>
      </c>
      <c r="K11" s="59">
        <v>0</v>
      </c>
      <c r="L11" s="59">
        <v>0</v>
      </c>
      <c r="M11" s="59">
        <v>0</v>
      </c>
      <c r="N11" s="59">
        <v>588216</v>
      </c>
      <c r="O11" s="59">
        <v>-22557</v>
      </c>
      <c r="P11" s="59">
        <v>4556372</v>
      </c>
      <c r="Q11" s="59">
        <v>5122031</v>
      </c>
      <c r="R11" s="59">
        <v>7184840</v>
      </c>
      <c r="S11" s="59">
        <v>11147</v>
      </c>
      <c r="T11" s="59">
        <v>0</v>
      </c>
      <c r="U11" s="59">
        <v>7195987</v>
      </c>
      <c r="V11" s="59">
        <v>28746263</v>
      </c>
      <c r="W11" s="59">
        <v>67256568</v>
      </c>
      <c r="X11" s="59">
        <v>-38510305</v>
      </c>
      <c r="Y11" s="60">
        <v>-57.26</v>
      </c>
      <c r="Z11" s="61">
        <v>67256568</v>
      </c>
    </row>
    <row r="12" spans="1:26" ht="12.75">
      <c r="A12" s="57" t="s">
        <v>37</v>
      </c>
      <c r="B12" s="18">
        <v>4715255</v>
      </c>
      <c r="C12" s="18">
        <v>0</v>
      </c>
      <c r="D12" s="58">
        <v>4045723</v>
      </c>
      <c r="E12" s="59">
        <v>4800718</v>
      </c>
      <c r="F12" s="59">
        <v>0</v>
      </c>
      <c r="G12" s="59">
        <v>0</v>
      </c>
      <c r="H12" s="59">
        <v>1340445</v>
      </c>
      <c r="I12" s="59">
        <v>1340445</v>
      </c>
      <c r="J12" s="59">
        <v>0</v>
      </c>
      <c r="K12" s="59">
        <v>0</v>
      </c>
      <c r="L12" s="59">
        <v>0</v>
      </c>
      <c r="M12" s="59">
        <v>0</v>
      </c>
      <c r="N12" s="59">
        <v>245412</v>
      </c>
      <c r="O12" s="59">
        <v>14738</v>
      </c>
      <c r="P12" s="59">
        <v>374571</v>
      </c>
      <c r="Q12" s="59">
        <v>634721</v>
      </c>
      <c r="R12" s="59">
        <v>376807</v>
      </c>
      <c r="S12" s="59">
        <v>0</v>
      </c>
      <c r="T12" s="59">
        <v>0</v>
      </c>
      <c r="U12" s="59">
        <v>376807</v>
      </c>
      <c r="V12" s="59">
        <v>2351973</v>
      </c>
      <c r="W12" s="59">
        <v>4800718</v>
      </c>
      <c r="X12" s="59">
        <v>-2448745</v>
      </c>
      <c r="Y12" s="60">
        <v>-51.01</v>
      </c>
      <c r="Z12" s="61">
        <v>4800718</v>
      </c>
    </row>
    <row r="13" spans="1:26" ht="12.75">
      <c r="A13" s="57" t="s">
        <v>105</v>
      </c>
      <c r="B13" s="18">
        <v>23353921</v>
      </c>
      <c r="C13" s="18">
        <v>0</v>
      </c>
      <c r="D13" s="58">
        <v>46435116</v>
      </c>
      <c r="E13" s="59">
        <v>41912116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-59131</v>
      </c>
      <c r="O13" s="59">
        <v>7507026</v>
      </c>
      <c r="P13" s="59">
        <v>0</v>
      </c>
      <c r="Q13" s="59">
        <v>7447895</v>
      </c>
      <c r="R13" s="59">
        <v>0</v>
      </c>
      <c r="S13" s="59">
        <v>0</v>
      </c>
      <c r="T13" s="59">
        <v>0</v>
      </c>
      <c r="U13" s="59">
        <v>0</v>
      </c>
      <c r="V13" s="59">
        <v>7447895</v>
      </c>
      <c r="W13" s="59">
        <v>41912116</v>
      </c>
      <c r="X13" s="59">
        <v>-34464221</v>
      </c>
      <c r="Y13" s="60">
        <v>-82.23</v>
      </c>
      <c r="Z13" s="61">
        <v>41912116</v>
      </c>
    </row>
    <row r="14" spans="1:26" ht="12.75">
      <c r="A14" s="57" t="s">
        <v>38</v>
      </c>
      <c r="B14" s="18">
        <v>8616831</v>
      </c>
      <c r="C14" s="18">
        <v>0</v>
      </c>
      <c r="D14" s="58">
        <v>560728</v>
      </c>
      <c r="E14" s="59">
        <v>3760728</v>
      </c>
      <c r="F14" s="59">
        <v>25248</v>
      </c>
      <c r="G14" s="59">
        <v>4052</v>
      </c>
      <c r="H14" s="59">
        <v>112878</v>
      </c>
      <c r="I14" s="59">
        <v>142178</v>
      </c>
      <c r="J14" s="59">
        <v>0</v>
      </c>
      <c r="K14" s="59">
        <v>0</v>
      </c>
      <c r="L14" s="59">
        <v>0</v>
      </c>
      <c r="M14" s="59">
        <v>0</v>
      </c>
      <c r="N14" s="59">
        <v>386</v>
      </c>
      <c r="O14" s="59">
        <v>1977148</v>
      </c>
      <c r="P14" s="59">
        <v>-417917</v>
      </c>
      <c r="Q14" s="59">
        <v>1559617</v>
      </c>
      <c r="R14" s="59">
        <v>11193</v>
      </c>
      <c r="S14" s="59">
        <v>0</v>
      </c>
      <c r="T14" s="59">
        <v>0</v>
      </c>
      <c r="U14" s="59">
        <v>11193</v>
      </c>
      <c r="V14" s="59">
        <v>1712988</v>
      </c>
      <c r="W14" s="59">
        <v>3760728</v>
      </c>
      <c r="X14" s="59">
        <v>-2047740</v>
      </c>
      <c r="Y14" s="60">
        <v>-54.45</v>
      </c>
      <c r="Z14" s="61">
        <v>3760728</v>
      </c>
    </row>
    <row r="15" spans="1:26" ht="12.75">
      <c r="A15" s="57" t="s">
        <v>39</v>
      </c>
      <c r="B15" s="18">
        <v>40685766</v>
      </c>
      <c r="C15" s="18">
        <v>0</v>
      </c>
      <c r="D15" s="58">
        <v>42563623</v>
      </c>
      <c r="E15" s="59">
        <v>42707520</v>
      </c>
      <c r="F15" s="59">
        <v>259494</v>
      </c>
      <c r="G15" s="59">
        <v>170050</v>
      </c>
      <c r="H15" s="59">
        <v>14753118</v>
      </c>
      <c r="I15" s="59">
        <v>15182662</v>
      </c>
      <c r="J15" s="59">
        <v>0</v>
      </c>
      <c r="K15" s="59">
        <v>0</v>
      </c>
      <c r="L15" s="59">
        <v>0</v>
      </c>
      <c r="M15" s="59">
        <v>0</v>
      </c>
      <c r="N15" s="59">
        <v>3736929</v>
      </c>
      <c r="O15" s="59">
        <v>-4975411</v>
      </c>
      <c r="P15" s="59">
        <v>15495</v>
      </c>
      <c r="Q15" s="59">
        <v>-1222987</v>
      </c>
      <c r="R15" s="59">
        <v>2740</v>
      </c>
      <c r="S15" s="59">
        <v>2740</v>
      </c>
      <c r="T15" s="59">
        <v>0</v>
      </c>
      <c r="U15" s="59">
        <v>5480</v>
      </c>
      <c r="V15" s="59">
        <v>13965155</v>
      </c>
      <c r="W15" s="59">
        <v>42707520</v>
      </c>
      <c r="X15" s="59">
        <v>-28742365</v>
      </c>
      <c r="Y15" s="60">
        <v>-67.3</v>
      </c>
      <c r="Z15" s="61">
        <v>42707520</v>
      </c>
    </row>
    <row r="16" spans="1:26" ht="12.75">
      <c r="A16" s="57" t="s">
        <v>34</v>
      </c>
      <c r="B16" s="18">
        <v>1375559</v>
      </c>
      <c r="C16" s="18">
        <v>0</v>
      </c>
      <c r="D16" s="58">
        <v>4122041</v>
      </c>
      <c r="E16" s="59">
        <v>4258811</v>
      </c>
      <c r="F16" s="59">
        <v>27270</v>
      </c>
      <c r="G16" s="59">
        <v>327752</v>
      </c>
      <c r="H16" s="59">
        <v>276788</v>
      </c>
      <c r="I16" s="59">
        <v>631810</v>
      </c>
      <c r="J16" s="59">
        <v>0</v>
      </c>
      <c r="K16" s="59">
        <v>0</v>
      </c>
      <c r="L16" s="59">
        <v>0</v>
      </c>
      <c r="M16" s="59">
        <v>0</v>
      </c>
      <c r="N16" s="59">
        <v>49250</v>
      </c>
      <c r="O16" s="59">
        <v>5610</v>
      </c>
      <c r="P16" s="59">
        <v>56485</v>
      </c>
      <c r="Q16" s="59">
        <v>111345</v>
      </c>
      <c r="R16" s="59">
        <v>54590</v>
      </c>
      <c r="S16" s="59">
        <v>35529</v>
      </c>
      <c r="T16" s="59">
        <v>0</v>
      </c>
      <c r="U16" s="59">
        <v>90119</v>
      </c>
      <c r="V16" s="59">
        <v>833274</v>
      </c>
      <c r="W16" s="59">
        <v>4258811</v>
      </c>
      <c r="X16" s="59">
        <v>-3425537</v>
      </c>
      <c r="Y16" s="60">
        <v>-80.43</v>
      </c>
      <c r="Z16" s="61">
        <v>4258811</v>
      </c>
    </row>
    <row r="17" spans="1:26" ht="12.75">
      <c r="A17" s="57" t="s">
        <v>40</v>
      </c>
      <c r="B17" s="18">
        <v>73899501</v>
      </c>
      <c r="C17" s="18">
        <v>0</v>
      </c>
      <c r="D17" s="58">
        <v>59361890</v>
      </c>
      <c r="E17" s="59">
        <v>67943351</v>
      </c>
      <c r="F17" s="59">
        <v>1039418</v>
      </c>
      <c r="G17" s="59">
        <v>757514</v>
      </c>
      <c r="H17" s="59">
        <v>2719315</v>
      </c>
      <c r="I17" s="59">
        <v>4516247</v>
      </c>
      <c r="J17" s="59">
        <v>0</v>
      </c>
      <c r="K17" s="59">
        <v>0</v>
      </c>
      <c r="L17" s="59">
        <v>0</v>
      </c>
      <c r="M17" s="59">
        <v>0</v>
      </c>
      <c r="N17" s="59">
        <v>5844379</v>
      </c>
      <c r="O17" s="59">
        <v>6531156</v>
      </c>
      <c r="P17" s="59">
        <v>1802038</v>
      </c>
      <c r="Q17" s="59">
        <v>14177573</v>
      </c>
      <c r="R17" s="59">
        <v>1345652</v>
      </c>
      <c r="S17" s="59">
        <v>393685</v>
      </c>
      <c r="T17" s="59">
        <v>0</v>
      </c>
      <c r="U17" s="59">
        <v>1739337</v>
      </c>
      <c r="V17" s="59">
        <v>20433157</v>
      </c>
      <c r="W17" s="59">
        <v>67943351</v>
      </c>
      <c r="X17" s="59">
        <v>-47510194</v>
      </c>
      <c r="Y17" s="60">
        <v>-69.93</v>
      </c>
      <c r="Z17" s="61">
        <v>67943351</v>
      </c>
    </row>
    <row r="18" spans="1:26" ht="12.75">
      <c r="A18" s="68" t="s">
        <v>41</v>
      </c>
      <c r="B18" s="69">
        <f>SUM(B11:B17)</f>
        <v>211535602</v>
      </c>
      <c r="C18" s="69">
        <f>SUM(C11:C17)</f>
        <v>0</v>
      </c>
      <c r="D18" s="70">
        <f aca="true" t="shared" si="1" ref="D18:Z18">SUM(D11:D17)</f>
        <v>213400896</v>
      </c>
      <c r="E18" s="71">
        <f t="shared" si="1"/>
        <v>232639812</v>
      </c>
      <c r="F18" s="71">
        <f t="shared" si="1"/>
        <v>1304875</v>
      </c>
      <c r="G18" s="71">
        <f t="shared" si="1"/>
        <v>1225422</v>
      </c>
      <c r="H18" s="71">
        <f t="shared" si="1"/>
        <v>35711290</v>
      </c>
      <c r="I18" s="71">
        <f t="shared" si="1"/>
        <v>38241587</v>
      </c>
      <c r="J18" s="71">
        <f t="shared" si="1"/>
        <v>0</v>
      </c>
      <c r="K18" s="71">
        <f t="shared" si="1"/>
        <v>0</v>
      </c>
      <c r="L18" s="71">
        <f t="shared" si="1"/>
        <v>0</v>
      </c>
      <c r="M18" s="71">
        <f t="shared" si="1"/>
        <v>0</v>
      </c>
      <c r="N18" s="71">
        <f t="shared" si="1"/>
        <v>10405441</v>
      </c>
      <c r="O18" s="71">
        <f t="shared" si="1"/>
        <v>11037710</v>
      </c>
      <c r="P18" s="71">
        <f t="shared" si="1"/>
        <v>6387044</v>
      </c>
      <c r="Q18" s="71">
        <f t="shared" si="1"/>
        <v>27830195</v>
      </c>
      <c r="R18" s="71">
        <f t="shared" si="1"/>
        <v>8975822</v>
      </c>
      <c r="S18" s="71">
        <f t="shared" si="1"/>
        <v>443101</v>
      </c>
      <c r="T18" s="71">
        <f t="shared" si="1"/>
        <v>0</v>
      </c>
      <c r="U18" s="71">
        <f t="shared" si="1"/>
        <v>9418923</v>
      </c>
      <c r="V18" s="71">
        <f t="shared" si="1"/>
        <v>75490705</v>
      </c>
      <c r="W18" s="71">
        <f t="shared" si="1"/>
        <v>232639812</v>
      </c>
      <c r="X18" s="71">
        <f t="shared" si="1"/>
        <v>-157149107</v>
      </c>
      <c r="Y18" s="66">
        <f>+IF(W18&lt;&gt;0,(X18/W18)*100,0)</f>
        <v>-67.55039287944405</v>
      </c>
      <c r="Z18" s="72">
        <f t="shared" si="1"/>
        <v>232639812</v>
      </c>
    </row>
    <row r="19" spans="1:26" ht="12.75">
      <c r="A19" s="68" t="s">
        <v>42</v>
      </c>
      <c r="B19" s="73">
        <f>+B10-B18</f>
        <v>-25073290</v>
      </c>
      <c r="C19" s="73">
        <f>+C10-C18</f>
        <v>0</v>
      </c>
      <c r="D19" s="74">
        <f aca="true" t="shared" si="2" ref="D19:Z19">+D10-D18</f>
        <v>22638427</v>
      </c>
      <c r="E19" s="75">
        <f t="shared" si="2"/>
        <v>6284099</v>
      </c>
      <c r="F19" s="75">
        <f t="shared" si="2"/>
        <v>2189695</v>
      </c>
      <c r="G19" s="75">
        <f t="shared" si="2"/>
        <v>40143558</v>
      </c>
      <c r="H19" s="75">
        <f t="shared" si="2"/>
        <v>-32600952</v>
      </c>
      <c r="I19" s="75">
        <f t="shared" si="2"/>
        <v>9732301</v>
      </c>
      <c r="J19" s="75">
        <f t="shared" si="2"/>
        <v>0</v>
      </c>
      <c r="K19" s="75">
        <f t="shared" si="2"/>
        <v>0</v>
      </c>
      <c r="L19" s="75">
        <f t="shared" si="2"/>
        <v>0</v>
      </c>
      <c r="M19" s="75">
        <f t="shared" si="2"/>
        <v>0</v>
      </c>
      <c r="N19" s="75">
        <f t="shared" si="2"/>
        <v>-4909814</v>
      </c>
      <c r="O19" s="75">
        <f t="shared" si="2"/>
        <v>22739710</v>
      </c>
      <c r="P19" s="75">
        <f t="shared" si="2"/>
        <v>14838980</v>
      </c>
      <c r="Q19" s="75">
        <f t="shared" si="2"/>
        <v>32668876</v>
      </c>
      <c r="R19" s="75">
        <f t="shared" si="2"/>
        <v>-6057475</v>
      </c>
      <c r="S19" s="75">
        <f t="shared" si="2"/>
        <v>2226947</v>
      </c>
      <c r="T19" s="75">
        <f t="shared" si="2"/>
        <v>0</v>
      </c>
      <c r="U19" s="75">
        <f t="shared" si="2"/>
        <v>-3830528</v>
      </c>
      <c r="V19" s="75">
        <f t="shared" si="2"/>
        <v>38570649</v>
      </c>
      <c r="W19" s="75">
        <f>IF(E10=E18,0,W10-W18)</f>
        <v>6284099</v>
      </c>
      <c r="X19" s="75">
        <f t="shared" si="2"/>
        <v>32286550</v>
      </c>
      <c r="Y19" s="76">
        <f>+IF(W19&lt;&gt;0,(X19/W19)*100,0)</f>
        <v>513.7816893082047</v>
      </c>
      <c r="Z19" s="77">
        <f t="shared" si="2"/>
        <v>6284099</v>
      </c>
    </row>
    <row r="20" spans="1:26" ht="20.25">
      <c r="A20" s="78" t="s">
        <v>43</v>
      </c>
      <c r="B20" s="79">
        <v>0</v>
      </c>
      <c r="C20" s="79">
        <v>0</v>
      </c>
      <c r="D20" s="80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2">
        <v>0</v>
      </c>
      <c r="Z20" s="83">
        <v>0</v>
      </c>
    </row>
    <row r="21" spans="1:26" ht="41.25">
      <c r="A21" s="84" t="s">
        <v>106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107</v>
      </c>
      <c r="B22" s="91">
        <f>SUM(B19:B21)</f>
        <v>-25073290</v>
      </c>
      <c r="C22" s="91">
        <f>SUM(C19:C21)</f>
        <v>0</v>
      </c>
      <c r="D22" s="92">
        <f aca="true" t="shared" si="3" ref="D22:Z22">SUM(D19:D21)</f>
        <v>22638427</v>
      </c>
      <c r="E22" s="93">
        <f t="shared" si="3"/>
        <v>6284099</v>
      </c>
      <c r="F22" s="93">
        <f t="shared" si="3"/>
        <v>2189695</v>
      </c>
      <c r="G22" s="93">
        <f t="shared" si="3"/>
        <v>40143558</v>
      </c>
      <c r="H22" s="93">
        <f t="shared" si="3"/>
        <v>-32600952</v>
      </c>
      <c r="I22" s="93">
        <f t="shared" si="3"/>
        <v>9732301</v>
      </c>
      <c r="J22" s="93">
        <f t="shared" si="3"/>
        <v>0</v>
      </c>
      <c r="K22" s="93">
        <f t="shared" si="3"/>
        <v>0</v>
      </c>
      <c r="L22" s="93">
        <f t="shared" si="3"/>
        <v>0</v>
      </c>
      <c r="M22" s="93">
        <f t="shared" si="3"/>
        <v>0</v>
      </c>
      <c r="N22" s="93">
        <f t="shared" si="3"/>
        <v>-4909814</v>
      </c>
      <c r="O22" s="93">
        <f t="shared" si="3"/>
        <v>22739710</v>
      </c>
      <c r="P22" s="93">
        <f t="shared" si="3"/>
        <v>14838980</v>
      </c>
      <c r="Q22" s="93">
        <f t="shared" si="3"/>
        <v>32668876</v>
      </c>
      <c r="R22" s="93">
        <f t="shared" si="3"/>
        <v>-6057475</v>
      </c>
      <c r="S22" s="93">
        <f t="shared" si="3"/>
        <v>2226947</v>
      </c>
      <c r="T22" s="93">
        <f t="shared" si="3"/>
        <v>0</v>
      </c>
      <c r="U22" s="93">
        <f t="shared" si="3"/>
        <v>-3830528</v>
      </c>
      <c r="V22" s="93">
        <f t="shared" si="3"/>
        <v>38570649</v>
      </c>
      <c r="W22" s="93">
        <f t="shared" si="3"/>
        <v>6284099</v>
      </c>
      <c r="X22" s="93">
        <f t="shared" si="3"/>
        <v>32286550</v>
      </c>
      <c r="Y22" s="94">
        <f>+IF(W22&lt;&gt;0,(X22/W22)*100,0)</f>
        <v>513.7816893082047</v>
      </c>
      <c r="Z22" s="95">
        <f t="shared" si="3"/>
        <v>6284099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-25073290</v>
      </c>
      <c r="C24" s="73">
        <f>SUM(C22:C23)</f>
        <v>0</v>
      </c>
      <c r="D24" s="74">
        <f aca="true" t="shared" si="4" ref="D24:Z24">SUM(D22:D23)</f>
        <v>22638427</v>
      </c>
      <c r="E24" s="75">
        <f t="shared" si="4"/>
        <v>6284099</v>
      </c>
      <c r="F24" s="75">
        <f t="shared" si="4"/>
        <v>2189695</v>
      </c>
      <c r="G24" s="75">
        <f t="shared" si="4"/>
        <v>40143558</v>
      </c>
      <c r="H24" s="75">
        <f t="shared" si="4"/>
        <v>-32600952</v>
      </c>
      <c r="I24" s="75">
        <f t="shared" si="4"/>
        <v>9732301</v>
      </c>
      <c r="J24" s="75">
        <f t="shared" si="4"/>
        <v>0</v>
      </c>
      <c r="K24" s="75">
        <f t="shared" si="4"/>
        <v>0</v>
      </c>
      <c r="L24" s="75">
        <f t="shared" si="4"/>
        <v>0</v>
      </c>
      <c r="M24" s="75">
        <f t="shared" si="4"/>
        <v>0</v>
      </c>
      <c r="N24" s="75">
        <f t="shared" si="4"/>
        <v>-4909814</v>
      </c>
      <c r="O24" s="75">
        <f t="shared" si="4"/>
        <v>22739710</v>
      </c>
      <c r="P24" s="75">
        <f t="shared" si="4"/>
        <v>14838980</v>
      </c>
      <c r="Q24" s="75">
        <f t="shared" si="4"/>
        <v>32668876</v>
      </c>
      <c r="R24" s="75">
        <f t="shared" si="4"/>
        <v>-6057475</v>
      </c>
      <c r="S24" s="75">
        <f t="shared" si="4"/>
        <v>2226947</v>
      </c>
      <c r="T24" s="75">
        <f t="shared" si="4"/>
        <v>0</v>
      </c>
      <c r="U24" s="75">
        <f t="shared" si="4"/>
        <v>-3830528</v>
      </c>
      <c r="V24" s="75">
        <f t="shared" si="4"/>
        <v>38570649</v>
      </c>
      <c r="W24" s="75">
        <f t="shared" si="4"/>
        <v>6284099</v>
      </c>
      <c r="X24" s="75">
        <f t="shared" si="4"/>
        <v>32286550</v>
      </c>
      <c r="Y24" s="76">
        <f>+IF(W24&lt;&gt;0,(X24/W24)*100,0)</f>
        <v>513.7816893082047</v>
      </c>
      <c r="Z24" s="77">
        <f t="shared" si="4"/>
        <v>6284099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108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39967632</v>
      </c>
      <c r="C27" s="21">
        <v>0</v>
      </c>
      <c r="D27" s="103">
        <v>24555000</v>
      </c>
      <c r="E27" s="104">
        <v>929148460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929148460</v>
      </c>
      <c r="X27" s="104">
        <v>-929148460</v>
      </c>
      <c r="Y27" s="105">
        <v>-100</v>
      </c>
      <c r="Z27" s="106">
        <v>929148460</v>
      </c>
    </row>
    <row r="28" spans="1:26" ht="12.75">
      <c r="A28" s="107" t="s">
        <v>47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0</v>
      </c>
      <c r="E32" s="104">
        <f t="shared" si="5"/>
        <v>0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0</v>
      </c>
      <c r="W32" s="104">
        <f t="shared" si="5"/>
        <v>0</v>
      </c>
      <c r="X32" s="104">
        <f t="shared" si="5"/>
        <v>0</v>
      </c>
      <c r="Y32" s="105">
        <f>+IF(W32&lt;&gt;0,(X32/W32)*100,0)</f>
        <v>0</v>
      </c>
      <c r="Z32" s="106">
        <f t="shared" si="5"/>
        <v>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207542580</v>
      </c>
      <c r="C35" s="18">
        <v>0</v>
      </c>
      <c r="D35" s="58">
        <v>20522324</v>
      </c>
      <c r="E35" s="59">
        <v>207542569</v>
      </c>
      <c r="F35" s="59">
        <v>104868</v>
      </c>
      <c r="G35" s="59">
        <v>36804075</v>
      </c>
      <c r="H35" s="59">
        <v>-6867540</v>
      </c>
      <c r="I35" s="59">
        <v>30041403</v>
      </c>
      <c r="J35" s="59">
        <v>0</v>
      </c>
      <c r="K35" s="59">
        <v>0</v>
      </c>
      <c r="L35" s="59">
        <v>0</v>
      </c>
      <c r="M35" s="59">
        <v>0</v>
      </c>
      <c r="N35" s="59">
        <v>5283457</v>
      </c>
      <c r="O35" s="59">
        <v>-2863711</v>
      </c>
      <c r="P35" s="59">
        <v>30531901</v>
      </c>
      <c r="Q35" s="59">
        <v>32951647</v>
      </c>
      <c r="R35" s="59">
        <v>-2147569</v>
      </c>
      <c r="S35" s="59">
        <v>-3118426</v>
      </c>
      <c r="T35" s="59">
        <v>0</v>
      </c>
      <c r="U35" s="59">
        <v>-5265995</v>
      </c>
      <c r="V35" s="59">
        <v>57727055</v>
      </c>
      <c r="W35" s="59">
        <v>207542569</v>
      </c>
      <c r="X35" s="59">
        <v>-149815514</v>
      </c>
      <c r="Y35" s="60">
        <v>-72.19</v>
      </c>
      <c r="Z35" s="61">
        <v>207542569</v>
      </c>
    </row>
    <row r="36" spans="1:26" ht="12.75">
      <c r="A36" s="57" t="s">
        <v>53</v>
      </c>
      <c r="B36" s="18">
        <v>602563499</v>
      </c>
      <c r="C36" s="18">
        <v>0</v>
      </c>
      <c r="D36" s="58">
        <v>635126357</v>
      </c>
      <c r="E36" s="59">
        <v>602563501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1179936</v>
      </c>
      <c r="Q36" s="59">
        <v>1179936</v>
      </c>
      <c r="R36" s="59">
        <v>0</v>
      </c>
      <c r="S36" s="59">
        <v>0</v>
      </c>
      <c r="T36" s="59">
        <v>0</v>
      </c>
      <c r="U36" s="59">
        <v>0</v>
      </c>
      <c r="V36" s="59">
        <v>1179936</v>
      </c>
      <c r="W36" s="59">
        <v>602563501</v>
      </c>
      <c r="X36" s="59">
        <v>-601383565</v>
      </c>
      <c r="Y36" s="60">
        <v>-99.8</v>
      </c>
      <c r="Z36" s="61">
        <v>602563501</v>
      </c>
    </row>
    <row r="37" spans="1:26" ht="12.75">
      <c r="A37" s="57" t="s">
        <v>54</v>
      </c>
      <c r="B37" s="18">
        <v>183821632</v>
      </c>
      <c r="C37" s="18">
        <v>0</v>
      </c>
      <c r="D37" s="58">
        <v>154591766</v>
      </c>
      <c r="E37" s="59">
        <v>183821626</v>
      </c>
      <c r="F37" s="59">
        <v>-1512689</v>
      </c>
      <c r="G37" s="59">
        <v>-3202881</v>
      </c>
      <c r="H37" s="59">
        <v>19879586</v>
      </c>
      <c r="I37" s="59">
        <v>15164016</v>
      </c>
      <c r="J37" s="59">
        <v>0</v>
      </c>
      <c r="K37" s="59">
        <v>0</v>
      </c>
      <c r="L37" s="59">
        <v>0</v>
      </c>
      <c r="M37" s="59">
        <v>0</v>
      </c>
      <c r="N37" s="59">
        <v>10015360</v>
      </c>
      <c r="O37" s="59">
        <v>94314</v>
      </c>
      <c r="P37" s="59">
        <v>17863074</v>
      </c>
      <c r="Q37" s="59">
        <v>27972748</v>
      </c>
      <c r="R37" s="59">
        <v>865098</v>
      </c>
      <c r="S37" s="59">
        <v>-3832424</v>
      </c>
      <c r="T37" s="59">
        <v>0</v>
      </c>
      <c r="U37" s="59">
        <v>-2967326</v>
      </c>
      <c r="V37" s="59">
        <v>40169438</v>
      </c>
      <c r="W37" s="59">
        <v>183821626</v>
      </c>
      <c r="X37" s="59">
        <v>-143652188</v>
      </c>
      <c r="Y37" s="60">
        <v>-78.15</v>
      </c>
      <c r="Z37" s="61">
        <v>183821626</v>
      </c>
    </row>
    <row r="38" spans="1:26" ht="12.75">
      <c r="A38" s="57" t="s">
        <v>55</v>
      </c>
      <c r="B38" s="18">
        <v>116430943</v>
      </c>
      <c r="C38" s="18">
        <v>0</v>
      </c>
      <c r="D38" s="58">
        <v>86858349</v>
      </c>
      <c r="E38" s="59">
        <v>116430942</v>
      </c>
      <c r="F38" s="59">
        <v>-572139</v>
      </c>
      <c r="G38" s="59">
        <v>-136604</v>
      </c>
      <c r="H38" s="59">
        <v>5853828</v>
      </c>
      <c r="I38" s="59">
        <v>5145085</v>
      </c>
      <c r="J38" s="59">
        <v>0</v>
      </c>
      <c r="K38" s="59">
        <v>0</v>
      </c>
      <c r="L38" s="59">
        <v>0</v>
      </c>
      <c r="M38" s="59">
        <v>0</v>
      </c>
      <c r="N38" s="59">
        <v>177909</v>
      </c>
      <c r="O38" s="59">
        <v>-818825</v>
      </c>
      <c r="P38" s="59">
        <v>-990212</v>
      </c>
      <c r="Q38" s="59">
        <v>-1631128</v>
      </c>
      <c r="R38" s="59">
        <v>3044804</v>
      </c>
      <c r="S38" s="59">
        <v>-1512950</v>
      </c>
      <c r="T38" s="59">
        <v>0</v>
      </c>
      <c r="U38" s="59">
        <v>1531854</v>
      </c>
      <c r="V38" s="59">
        <v>5045811</v>
      </c>
      <c r="W38" s="59">
        <v>116430942</v>
      </c>
      <c r="X38" s="59">
        <v>-111385131</v>
      </c>
      <c r="Y38" s="60">
        <v>-95.67</v>
      </c>
      <c r="Z38" s="61">
        <v>116430942</v>
      </c>
    </row>
    <row r="39" spans="1:26" ht="12.75">
      <c r="A39" s="57" t="s">
        <v>56</v>
      </c>
      <c r="B39" s="18">
        <v>534926797</v>
      </c>
      <c r="C39" s="18">
        <v>0</v>
      </c>
      <c r="D39" s="58">
        <v>391560139</v>
      </c>
      <c r="E39" s="59">
        <v>503569411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-24878909</v>
      </c>
      <c r="P39" s="59">
        <v>0</v>
      </c>
      <c r="Q39" s="59">
        <v>-24878909</v>
      </c>
      <c r="R39" s="59">
        <v>0</v>
      </c>
      <c r="S39" s="59">
        <v>0</v>
      </c>
      <c r="T39" s="59">
        <v>0</v>
      </c>
      <c r="U39" s="59">
        <v>0</v>
      </c>
      <c r="V39" s="59">
        <v>-24878909</v>
      </c>
      <c r="W39" s="59">
        <v>503569411</v>
      </c>
      <c r="X39" s="59">
        <v>-528448320</v>
      </c>
      <c r="Y39" s="60">
        <v>-104.94</v>
      </c>
      <c r="Z39" s="61">
        <v>503569411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-117338398</v>
      </c>
      <c r="C42" s="18">
        <v>0</v>
      </c>
      <c r="D42" s="58">
        <v>-120195615</v>
      </c>
      <c r="E42" s="59">
        <v>-118551408</v>
      </c>
      <c r="F42" s="59">
        <v>-6114978</v>
      </c>
      <c r="G42" s="59">
        <v>-5491625</v>
      </c>
      <c r="H42" s="59">
        <v>-41755028</v>
      </c>
      <c r="I42" s="59">
        <v>-53361631</v>
      </c>
      <c r="J42" s="59">
        <v>0</v>
      </c>
      <c r="K42" s="59">
        <v>0</v>
      </c>
      <c r="L42" s="59">
        <v>0</v>
      </c>
      <c r="M42" s="59">
        <v>0</v>
      </c>
      <c r="N42" s="59">
        <v>-11197125</v>
      </c>
      <c r="O42" s="59">
        <v>-38149075</v>
      </c>
      <c r="P42" s="59">
        <v>-19598063</v>
      </c>
      <c r="Q42" s="59">
        <v>-68944263</v>
      </c>
      <c r="R42" s="59">
        <v>-12455728</v>
      </c>
      <c r="S42" s="59">
        <v>-3768543</v>
      </c>
      <c r="T42" s="59">
        <v>0</v>
      </c>
      <c r="U42" s="59">
        <v>-16224271</v>
      </c>
      <c r="V42" s="59">
        <v>-138530165</v>
      </c>
      <c r="W42" s="59">
        <v>-118551408</v>
      </c>
      <c r="X42" s="59">
        <v>-19978757</v>
      </c>
      <c r="Y42" s="60">
        <v>16.85</v>
      </c>
      <c r="Z42" s="61">
        <v>-118551408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15455564</v>
      </c>
      <c r="C44" s="18">
        <v>0</v>
      </c>
      <c r="D44" s="58">
        <v>-15400534</v>
      </c>
      <c r="E44" s="59">
        <v>15400533</v>
      </c>
      <c r="F44" s="59">
        <v>-16624</v>
      </c>
      <c r="G44" s="59">
        <v>16261</v>
      </c>
      <c r="H44" s="59">
        <v>10460</v>
      </c>
      <c r="I44" s="59">
        <v>10097</v>
      </c>
      <c r="J44" s="59">
        <v>-10097</v>
      </c>
      <c r="K44" s="59">
        <v>0</v>
      </c>
      <c r="L44" s="59">
        <v>0</v>
      </c>
      <c r="M44" s="59">
        <v>-10097</v>
      </c>
      <c r="N44" s="59">
        <v>1414</v>
      </c>
      <c r="O44" s="59">
        <v>-8956</v>
      </c>
      <c r="P44" s="59">
        <v>7337</v>
      </c>
      <c r="Q44" s="59">
        <v>-205</v>
      </c>
      <c r="R44" s="59">
        <v>126</v>
      </c>
      <c r="S44" s="59">
        <v>376</v>
      </c>
      <c r="T44" s="59">
        <v>-297</v>
      </c>
      <c r="U44" s="59">
        <v>205</v>
      </c>
      <c r="V44" s="59">
        <v>0</v>
      </c>
      <c r="W44" s="59">
        <v>-1</v>
      </c>
      <c r="X44" s="59">
        <v>1</v>
      </c>
      <c r="Y44" s="60">
        <v>-100</v>
      </c>
      <c r="Z44" s="61">
        <v>15400533</v>
      </c>
    </row>
    <row r="45" spans="1:26" ht="12.75">
      <c r="A45" s="68" t="s">
        <v>61</v>
      </c>
      <c r="B45" s="21">
        <v>-101903683</v>
      </c>
      <c r="C45" s="21">
        <v>0</v>
      </c>
      <c r="D45" s="103">
        <v>-134568620</v>
      </c>
      <c r="E45" s="104">
        <v>-103171723</v>
      </c>
      <c r="F45" s="104">
        <v>-6131602</v>
      </c>
      <c r="G45" s="104">
        <f>+F45+G42+G43+G44+G83</f>
        <v>-11606966</v>
      </c>
      <c r="H45" s="104">
        <f>+G45+H42+H43+H44+H83</f>
        <v>-53351534</v>
      </c>
      <c r="I45" s="104">
        <f>+H45</f>
        <v>-53351534</v>
      </c>
      <c r="J45" s="104">
        <f>+H45+J42+J43+J44+J83</f>
        <v>-53361631</v>
      </c>
      <c r="K45" s="104">
        <f>+J45+K42+K43+K44+K83</f>
        <v>-53361631</v>
      </c>
      <c r="L45" s="104">
        <f>+K45+L42+L43+L44+L83</f>
        <v>-53361631</v>
      </c>
      <c r="M45" s="104">
        <f>+L45</f>
        <v>-53361631</v>
      </c>
      <c r="N45" s="104">
        <f>+L45+N42+N43+N44+N83</f>
        <v>-64557342</v>
      </c>
      <c r="O45" s="104">
        <f>+N45+O42+O43+O44+O83</f>
        <v>-102715373</v>
      </c>
      <c r="P45" s="104">
        <f>+O45+P42+P43+P44+P83</f>
        <v>-122306099</v>
      </c>
      <c r="Q45" s="104">
        <f>+P45</f>
        <v>-122306099</v>
      </c>
      <c r="R45" s="104">
        <f>+P45+R42+R43+R44+R83</f>
        <v>-134761701</v>
      </c>
      <c r="S45" s="104">
        <f>+R45+S42+S43+S44+S83</f>
        <v>-138529868</v>
      </c>
      <c r="T45" s="104">
        <f>+S45+T42+T43+T44+T83</f>
        <v>-138530165</v>
      </c>
      <c r="U45" s="104">
        <f>+T45</f>
        <v>-138530165</v>
      </c>
      <c r="V45" s="104">
        <f>+U45</f>
        <v>-138530165</v>
      </c>
      <c r="W45" s="104">
        <f>+W83+W42+W43+W44</f>
        <v>-118572257</v>
      </c>
      <c r="X45" s="104">
        <f>+V45-W45</f>
        <v>-19957908</v>
      </c>
      <c r="Y45" s="105">
        <f>+IF(W45&lt;&gt;0,+(X45/W45)*100,0)</f>
        <v>16.83185300251137</v>
      </c>
      <c r="Z45" s="106">
        <v>-103171723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109</v>
      </c>
      <c r="B47" s="119" t="s">
        <v>95</v>
      </c>
      <c r="C47" s="119"/>
      <c r="D47" s="120" t="s">
        <v>96</v>
      </c>
      <c r="E47" s="121" t="s">
        <v>97</v>
      </c>
      <c r="F47" s="122"/>
      <c r="G47" s="122"/>
      <c r="H47" s="122"/>
      <c r="I47" s="123" t="s">
        <v>98</v>
      </c>
      <c r="J47" s="122"/>
      <c r="K47" s="122"/>
      <c r="L47" s="122"/>
      <c r="M47" s="123" t="s">
        <v>99</v>
      </c>
      <c r="N47" s="124"/>
      <c r="O47" s="124"/>
      <c r="P47" s="124"/>
      <c r="Q47" s="123" t="s">
        <v>100</v>
      </c>
      <c r="R47" s="124"/>
      <c r="S47" s="124"/>
      <c r="T47" s="124"/>
      <c r="U47" s="123" t="s">
        <v>101</v>
      </c>
      <c r="V47" s="123" t="s">
        <v>102</v>
      </c>
      <c r="W47" s="123" t="s">
        <v>103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110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7325475</v>
      </c>
      <c r="C68" s="18">
        <v>0</v>
      </c>
      <c r="D68" s="19">
        <v>5627805</v>
      </c>
      <c r="E68" s="20">
        <v>6748805</v>
      </c>
      <c r="F68" s="20">
        <v>843602</v>
      </c>
      <c r="G68" s="20">
        <v>641373</v>
      </c>
      <c r="H68" s="20">
        <v>635279</v>
      </c>
      <c r="I68" s="20">
        <v>2120254</v>
      </c>
      <c r="J68" s="20">
        <v>0</v>
      </c>
      <c r="K68" s="20">
        <v>0</v>
      </c>
      <c r="L68" s="20">
        <v>0</v>
      </c>
      <c r="M68" s="20">
        <v>0</v>
      </c>
      <c r="N68" s="20">
        <v>638057</v>
      </c>
      <c r="O68" s="20">
        <v>658915</v>
      </c>
      <c r="P68" s="20">
        <v>662156</v>
      </c>
      <c r="Q68" s="20">
        <v>1959128</v>
      </c>
      <c r="R68" s="20">
        <v>651831</v>
      </c>
      <c r="S68" s="20">
        <v>658915</v>
      </c>
      <c r="T68" s="20">
        <v>0</v>
      </c>
      <c r="U68" s="20">
        <v>1310746</v>
      </c>
      <c r="V68" s="20">
        <v>5390128</v>
      </c>
      <c r="W68" s="20">
        <v>6748805</v>
      </c>
      <c r="X68" s="20">
        <v>0</v>
      </c>
      <c r="Y68" s="19">
        <v>0</v>
      </c>
      <c r="Z68" s="22">
        <v>6748805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37581486</v>
      </c>
      <c r="C70" s="18">
        <v>0</v>
      </c>
      <c r="D70" s="19">
        <v>16949</v>
      </c>
      <c r="E70" s="20">
        <v>44458013</v>
      </c>
      <c r="F70" s="20">
        <v>494144</v>
      </c>
      <c r="G70" s="20">
        <v>579004</v>
      </c>
      <c r="H70" s="20">
        <v>478024</v>
      </c>
      <c r="I70" s="20">
        <v>1551172</v>
      </c>
      <c r="J70" s="20">
        <v>0</v>
      </c>
      <c r="K70" s="20">
        <v>0</v>
      </c>
      <c r="L70" s="20">
        <v>0</v>
      </c>
      <c r="M70" s="20">
        <v>0</v>
      </c>
      <c r="N70" s="20">
        <v>385516</v>
      </c>
      <c r="O70" s="20">
        <v>6066230</v>
      </c>
      <c r="P70" s="20">
        <v>227688</v>
      </c>
      <c r="Q70" s="20">
        <v>6679434</v>
      </c>
      <c r="R70" s="20">
        <v>231919</v>
      </c>
      <c r="S70" s="20">
        <v>231919</v>
      </c>
      <c r="T70" s="20">
        <v>0</v>
      </c>
      <c r="U70" s="20">
        <v>463838</v>
      </c>
      <c r="V70" s="20">
        <v>8694444</v>
      </c>
      <c r="W70" s="20">
        <v>44458013</v>
      </c>
      <c r="X70" s="20">
        <v>0</v>
      </c>
      <c r="Y70" s="19">
        <v>0</v>
      </c>
      <c r="Z70" s="22">
        <v>44458013</v>
      </c>
    </row>
    <row r="71" spans="1:26" ht="12.75" hidden="1">
      <c r="A71" s="38" t="s">
        <v>67</v>
      </c>
      <c r="B71" s="18">
        <v>-24750245</v>
      </c>
      <c r="C71" s="18">
        <v>0</v>
      </c>
      <c r="D71" s="19">
        <v>50401936</v>
      </c>
      <c r="E71" s="20">
        <v>7724460</v>
      </c>
      <c r="F71" s="20">
        <v>435709</v>
      </c>
      <c r="G71" s="20">
        <v>493227</v>
      </c>
      <c r="H71" s="20">
        <v>394281</v>
      </c>
      <c r="I71" s="20">
        <v>1323217</v>
      </c>
      <c r="J71" s="20">
        <v>0</v>
      </c>
      <c r="K71" s="20">
        <v>0</v>
      </c>
      <c r="L71" s="20">
        <v>0</v>
      </c>
      <c r="M71" s="20">
        <v>0</v>
      </c>
      <c r="N71" s="20">
        <v>483777</v>
      </c>
      <c r="O71" s="20">
        <v>576073</v>
      </c>
      <c r="P71" s="20">
        <v>553809</v>
      </c>
      <c r="Q71" s="20">
        <v>1613659</v>
      </c>
      <c r="R71" s="20">
        <v>622521</v>
      </c>
      <c r="S71" s="20">
        <v>403108</v>
      </c>
      <c r="T71" s="20">
        <v>0</v>
      </c>
      <c r="U71" s="20">
        <v>1025629</v>
      </c>
      <c r="V71" s="20">
        <v>3962505</v>
      </c>
      <c r="W71" s="20">
        <v>7724460</v>
      </c>
      <c r="X71" s="20">
        <v>0</v>
      </c>
      <c r="Y71" s="19">
        <v>0</v>
      </c>
      <c r="Z71" s="22">
        <v>7724460</v>
      </c>
    </row>
    <row r="72" spans="1:26" ht="12.75" hidden="1">
      <c r="A72" s="38" t="s">
        <v>68</v>
      </c>
      <c r="B72" s="18">
        <v>3054237</v>
      </c>
      <c r="C72" s="18">
        <v>0</v>
      </c>
      <c r="D72" s="19">
        <v>4862873</v>
      </c>
      <c r="E72" s="20">
        <v>4862873</v>
      </c>
      <c r="F72" s="20">
        <v>270293</v>
      </c>
      <c r="G72" s="20">
        <v>283979</v>
      </c>
      <c r="H72" s="20">
        <v>284660</v>
      </c>
      <c r="I72" s="20">
        <v>838932</v>
      </c>
      <c r="J72" s="20">
        <v>0</v>
      </c>
      <c r="K72" s="20">
        <v>0</v>
      </c>
      <c r="L72" s="20">
        <v>0</v>
      </c>
      <c r="M72" s="20">
        <v>0</v>
      </c>
      <c r="N72" s="20">
        <v>268827</v>
      </c>
      <c r="O72" s="20">
        <v>285572</v>
      </c>
      <c r="P72" s="20">
        <v>287490</v>
      </c>
      <c r="Q72" s="20">
        <v>841889</v>
      </c>
      <c r="R72" s="20">
        <v>283392</v>
      </c>
      <c r="S72" s="20">
        <v>284784</v>
      </c>
      <c r="T72" s="20">
        <v>0</v>
      </c>
      <c r="U72" s="20">
        <v>568176</v>
      </c>
      <c r="V72" s="20">
        <v>2248997</v>
      </c>
      <c r="W72" s="20">
        <v>4862873</v>
      </c>
      <c r="X72" s="20">
        <v>0</v>
      </c>
      <c r="Y72" s="19">
        <v>0</v>
      </c>
      <c r="Z72" s="22">
        <v>4862873</v>
      </c>
    </row>
    <row r="73" spans="1:26" ht="12.75" hidden="1">
      <c r="A73" s="38" t="s">
        <v>69</v>
      </c>
      <c r="B73" s="18">
        <v>2330523</v>
      </c>
      <c r="C73" s="18">
        <v>0</v>
      </c>
      <c r="D73" s="19">
        <v>1467629</v>
      </c>
      <c r="E73" s="20">
        <v>1467629</v>
      </c>
      <c r="F73" s="20">
        <v>210092</v>
      </c>
      <c r="G73" s="20">
        <v>211817</v>
      </c>
      <c r="H73" s="20">
        <v>210037</v>
      </c>
      <c r="I73" s="20">
        <v>631946</v>
      </c>
      <c r="J73" s="20">
        <v>0</v>
      </c>
      <c r="K73" s="20">
        <v>0</v>
      </c>
      <c r="L73" s="20">
        <v>0</v>
      </c>
      <c r="M73" s="20">
        <v>0</v>
      </c>
      <c r="N73" s="20">
        <v>204016</v>
      </c>
      <c r="O73" s="20">
        <v>210593</v>
      </c>
      <c r="P73" s="20">
        <v>211228</v>
      </c>
      <c r="Q73" s="20">
        <v>625837</v>
      </c>
      <c r="R73" s="20">
        <v>210593</v>
      </c>
      <c r="S73" s="20">
        <v>210593</v>
      </c>
      <c r="T73" s="20">
        <v>0</v>
      </c>
      <c r="U73" s="20">
        <v>421186</v>
      </c>
      <c r="V73" s="20">
        <v>1678969</v>
      </c>
      <c r="W73" s="20">
        <v>1467629</v>
      </c>
      <c r="X73" s="20">
        <v>0</v>
      </c>
      <c r="Y73" s="19">
        <v>0</v>
      </c>
      <c r="Z73" s="22">
        <v>1467629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14801422</v>
      </c>
      <c r="C75" s="27">
        <v>0</v>
      </c>
      <c r="D75" s="28">
        <v>18936000</v>
      </c>
      <c r="E75" s="29">
        <v>18936000</v>
      </c>
      <c r="F75" s="29">
        <v>1090054</v>
      </c>
      <c r="G75" s="29">
        <v>1098023</v>
      </c>
      <c r="H75" s="29">
        <v>1053601</v>
      </c>
      <c r="I75" s="29">
        <v>3241678</v>
      </c>
      <c r="J75" s="29">
        <v>0</v>
      </c>
      <c r="K75" s="29">
        <v>0</v>
      </c>
      <c r="L75" s="29">
        <v>0</v>
      </c>
      <c r="M75" s="29">
        <v>0</v>
      </c>
      <c r="N75" s="29">
        <v>1143286</v>
      </c>
      <c r="O75" s="29">
        <v>1022564</v>
      </c>
      <c r="P75" s="29">
        <v>1036389</v>
      </c>
      <c r="Q75" s="29">
        <v>3202239</v>
      </c>
      <c r="R75" s="29">
        <v>918091</v>
      </c>
      <c r="S75" s="29">
        <v>880729</v>
      </c>
      <c r="T75" s="29">
        <v>0</v>
      </c>
      <c r="U75" s="29">
        <v>1798820</v>
      </c>
      <c r="V75" s="29">
        <v>8242737</v>
      </c>
      <c r="W75" s="29">
        <v>18936000</v>
      </c>
      <c r="X75" s="29">
        <v>0</v>
      </c>
      <c r="Y75" s="28">
        <v>0</v>
      </c>
      <c r="Z75" s="30">
        <v>18936000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5627805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-20849</v>
      </c>
      <c r="C83" s="18"/>
      <c r="D83" s="19">
        <v>1027529</v>
      </c>
      <c r="E83" s="20">
        <v>-20848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-20848</v>
      </c>
      <c r="X83" s="20"/>
      <c r="Y83" s="19"/>
      <c r="Z83" s="22">
        <v>-20848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18936000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134800239</v>
      </c>
      <c r="C5" s="18">
        <v>0</v>
      </c>
      <c r="D5" s="58">
        <v>142163600</v>
      </c>
      <c r="E5" s="59">
        <v>142163600</v>
      </c>
      <c r="F5" s="59">
        <v>11735435</v>
      </c>
      <c r="G5" s="59">
        <v>11867427</v>
      </c>
      <c r="H5" s="59">
        <v>11815200</v>
      </c>
      <c r="I5" s="59">
        <v>35418062</v>
      </c>
      <c r="J5" s="59">
        <v>11699858</v>
      </c>
      <c r="K5" s="59">
        <v>11752962</v>
      </c>
      <c r="L5" s="59">
        <v>11782874</v>
      </c>
      <c r="M5" s="59">
        <v>35235694</v>
      </c>
      <c r="N5" s="59">
        <v>11761079</v>
      </c>
      <c r="O5" s="59">
        <v>11760700</v>
      </c>
      <c r="P5" s="59">
        <v>11746533</v>
      </c>
      <c r="Q5" s="59">
        <v>35268312</v>
      </c>
      <c r="R5" s="59">
        <v>11903539</v>
      </c>
      <c r="S5" s="59">
        <v>11706735</v>
      </c>
      <c r="T5" s="59">
        <v>11677129</v>
      </c>
      <c r="U5" s="59">
        <v>35287403</v>
      </c>
      <c r="V5" s="59">
        <v>141209471</v>
      </c>
      <c r="W5" s="59">
        <v>142163600</v>
      </c>
      <c r="X5" s="59">
        <v>-954129</v>
      </c>
      <c r="Y5" s="60">
        <v>-0.67</v>
      </c>
      <c r="Z5" s="61">
        <v>142163600</v>
      </c>
    </row>
    <row r="6" spans="1:26" ht="12.75">
      <c r="A6" s="57" t="s">
        <v>32</v>
      </c>
      <c r="B6" s="18">
        <v>154208722</v>
      </c>
      <c r="C6" s="18">
        <v>0</v>
      </c>
      <c r="D6" s="58">
        <v>184251428</v>
      </c>
      <c r="E6" s="59">
        <v>184251428</v>
      </c>
      <c r="F6" s="59">
        <v>13039091</v>
      </c>
      <c r="G6" s="59">
        <v>12097022</v>
      </c>
      <c r="H6" s="59">
        <v>15204902</v>
      </c>
      <c r="I6" s="59">
        <v>40341015</v>
      </c>
      <c r="J6" s="59">
        <v>15582359</v>
      </c>
      <c r="K6" s="59">
        <v>16406630</v>
      </c>
      <c r="L6" s="59">
        <v>16463989</v>
      </c>
      <c r="M6" s="59">
        <v>48452978</v>
      </c>
      <c r="N6" s="59">
        <v>15920454</v>
      </c>
      <c r="O6" s="59">
        <v>15594312</v>
      </c>
      <c r="P6" s="59">
        <v>16163933</v>
      </c>
      <c r="Q6" s="59">
        <v>47678699</v>
      </c>
      <c r="R6" s="59">
        <v>8760026</v>
      </c>
      <c r="S6" s="59">
        <v>11367295</v>
      </c>
      <c r="T6" s="59">
        <v>17678418</v>
      </c>
      <c r="U6" s="59">
        <v>37805739</v>
      </c>
      <c r="V6" s="59">
        <v>174278431</v>
      </c>
      <c r="W6" s="59">
        <v>184251428</v>
      </c>
      <c r="X6" s="59">
        <v>-9972997</v>
      </c>
      <c r="Y6" s="60">
        <v>-5.41</v>
      </c>
      <c r="Z6" s="61">
        <v>184251428</v>
      </c>
    </row>
    <row r="7" spans="1:26" ht="12.75">
      <c r="A7" s="57" t="s">
        <v>33</v>
      </c>
      <c r="B7" s="18">
        <v>452791</v>
      </c>
      <c r="C7" s="18">
        <v>0</v>
      </c>
      <c r="D7" s="58">
        <v>5400000</v>
      </c>
      <c r="E7" s="59">
        <v>6400000</v>
      </c>
      <c r="F7" s="59">
        <v>808971</v>
      </c>
      <c r="G7" s="59">
        <v>888383</v>
      </c>
      <c r="H7" s="59">
        <v>790017</v>
      </c>
      <c r="I7" s="59">
        <v>2487371</v>
      </c>
      <c r="J7" s="59">
        <v>615183</v>
      </c>
      <c r="K7" s="59">
        <v>473649</v>
      </c>
      <c r="L7" s="59">
        <v>275193</v>
      </c>
      <c r="M7" s="59">
        <v>1364025</v>
      </c>
      <c r="N7" s="59">
        <v>308764</v>
      </c>
      <c r="O7" s="59">
        <v>191194</v>
      </c>
      <c r="P7" s="59">
        <v>242781</v>
      </c>
      <c r="Q7" s="59">
        <v>742739</v>
      </c>
      <c r="R7" s="59">
        <v>465733</v>
      </c>
      <c r="S7" s="59">
        <v>4248</v>
      </c>
      <c r="T7" s="59">
        <v>496252</v>
      </c>
      <c r="U7" s="59">
        <v>966233</v>
      </c>
      <c r="V7" s="59">
        <v>5560368</v>
      </c>
      <c r="W7" s="59">
        <v>6400000</v>
      </c>
      <c r="X7" s="59">
        <v>-839632</v>
      </c>
      <c r="Y7" s="60">
        <v>-13.12</v>
      </c>
      <c r="Z7" s="61">
        <v>6400000</v>
      </c>
    </row>
    <row r="8" spans="1:26" ht="12.75">
      <c r="A8" s="57" t="s">
        <v>34</v>
      </c>
      <c r="B8" s="18">
        <v>397007798</v>
      </c>
      <c r="C8" s="18">
        <v>0</v>
      </c>
      <c r="D8" s="58">
        <v>437829637</v>
      </c>
      <c r="E8" s="59">
        <v>374550637</v>
      </c>
      <c r="F8" s="59">
        <v>178861000</v>
      </c>
      <c r="G8" s="59">
        <v>0</v>
      </c>
      <c r="H8" s="59">
        <v>0</v>
      </c>
      <c r="I8" s="59">
        <v>178861000</v>
      </c>
      <c r="J8" s="59">
        <v>47762</v>
      </c>
      <c r="K8" s="59">
        <v>0</v>
      </c>
      <c r="L8" s="59">
        <v>80142000</v>
      </c>
      <c r="M8" s="59">
        <v>80189762</v>
      </c>
      <c r="N8" s="59">
        <v>0</v>
      </c>
      <c r="O8" s="59">
        <v>0</v>
      </c>
      <c r="P8" s="59">
        <v>110321486</v>
      </c>
      <c r="Q8" s="59">
        <v>110321486</v>
      </c>
      <c r="R8" s="59">
        <v>-2267928</v>
      </c>
      <c r="S8" s="59">
        <v>65600086</v>
      </c>
      <c r="T8" s="59">
        <v>784864</v>
      </c>
      <c r="U8" s="59">
        <v>64117022</v>
      </c>
      <c r="V8" s="59">
        <v>433489270</v>
      </c>
      <c r="W8" s="59">
        <v>374550637</v>
      </c>
      <c r="X8" s="59">
        <v>58938633</v>
      </c>
      <c r="Y8" s="60">
        <v>15.74</v>
      </c>
      <c r="Z8" s="61">
        <v>374550637</v>
      </c>
    </row>
    <row r="9" spans="1:26" ht="12.75">
      <c r="A9" s="57" t="s">
        <v>35</v>
      </c>
      <c r="B9" s="18">
        <v>55859791</v>
      </c>
      <c r="C9" s="18">
        <v>0</v>
      </c>
      <c r="D9" s="58">
        <v>66921500</v>
      </c>
      <c r="E9" s="59">
        <v>66918290</v>
      </c>
      <c r="F9" s="59">
        <v>3343699</v>
      </c>
      <c r="G9" s="59">
        <v>5247861</v>
      </c>
      <c r="H9" s="59">
        <v>5065659</v>
      </c>
      <c r="I9" s="59">
        <v>13657219</v>
      </c>
      <c r="J9" s="59">
        <v>5057171</v>
      </c>
      <c r="K9" s="59">
        <v>5782774</v>
      </c>
      <c r="L9" s="59">
        <v>5176629</v>
      </c>
      <c r="M9" s="59">
        <v>16016574</v>
      </c>
      <c r="N9" s="59">
        <v>5836728</v>
      </c>
      <c r="O9" s="59">
        <v>5530335</v>
      </c>
      <c r="P9" s="59">
        <v>5720996</v>
      </c>
      <c r="Q9" s="59">
        <v>17088059</v>
      </c>
      <c r="R9" s="59">
        <v>9407778</v>
      </c>
      <c r="S9" s="59">
        <v>6543958</v>
      </c>
      <c r="T9" s="59">
        <v>6664392</v>
      </c>
      <c r="U9" s="59">
        <v>22616128</v>
      </c>
      <c r="V9" s="59">
        <v>69377980</v>
      </c>
      <c r="W9" s="59">
        <v>66918290</v>
      </c>
      <c r="X9" s="59">
        <v>2459690</v>
      </c>
      <c r="Y9" s="60">
        <v>3.68</v>
      </c>
      <c r="Z9" s="61">
        <v>66918290</v>
      </c>
    </row>
    <row r="10" spans="1:26" ht="20.25">
      <c r="A10" s="62" t="s">
        <v>104</v>
      </c>
      <c r="B10" s="63">
        <f>SUM(B5:B9)</f>
        <v>742329341</v>
      </c>
      <c r="C10" s="63">
        <f>SUM(C5:C9)</f>
        <v>0</v>
      </c>
      <c r="D10" s="64">
        <f aca="true" t="shared" si="0" ref="D10:Z10">SUM(D5:D9)</f>
        <v>836566165</v>
      </c>
      <c r="E10" s="65">
        <f t="shared" si="0"/>
        <v>774283955</v>
      </c>
      <c r="F10" s="65">
        <f t="shared" si="0"/>
        <v>207788196</v>
      </c>
      <c r="G10" s="65">
        <f t="shared" si="0"/>
        <v>30100693</v>
      </c>
      <c r="H10" s="65">
        <f t="shared" si="0"/>
        <v>32875778</v>
      </c>
      <c r="I10" s="65">
        <f t="shared" si="0"/>
        <v>270764667</v>
      </c>
      <c r="J10" s="65">
        <f t="shared" si="0"/>
        <v>33002333</v>
      </c>
      <c r="K10" s="65">
        <f t="shared" si="0"/>
        <v>34416015</v>
      </c>
      <c r="L10" s="65">
        <f t="shared" si="0"/>
        <v>113840685</v>
      </c>
      <c r="M10" s="65">
        <f t="shared" si="0"/>
        <v>181259033</v>
      </c>
      <c r="N10" s="65">
        <f t="shared" si="0"/>
        <v>33827025</v>
      </c>
      <c r="O10" s="65">
        <f t="shared" si="0"/>
        <v>33076541</v>
      </c>
      <c r="P10" s="65">
        <f t="shared" si="0"/>
        <v>144195729</v>
      </c>
      <c r="Q10" s="65">
        <f t="shared" si="0"/>
        <v>211099295</v>
      </c>
      <c r="R10" s="65">
        <f t="shared" si="0"/>
        <v>28269148</v>
      </c>
      <c r="S10" s="65">
        <f t="shared" si="0"/>
        <v>95222322</v>
      </c>
      <c r="T10" s="65">
        <f t="shared" si="0"/>
        <v>37301055</v>
      </c>
      <c r="U10" s="65">
        <f t="shared" si="0"/>
        <v>160792525</v>
      </c>
      <c r="V10" s="65">
        <f t="shared" si="0"/>
        <v>823915520</v>
      </c>
      <c r="W10" s="65">
        <f t="shared" si="0"/>
        <v>774283955</v>
      </c>
      <c r="X10" s="65">
        <f t="shared" si="0"/>
        <v>49631565</v>
      </c>
      <c r="Y10" s="66">
        <f>+IF(W10&lt;&gt;0,(X10/W10)*100,0)</f>
        <v>6.409995283965299</v>
      </c>
      <c r="Z10" s="67">
        <f t="shared" si="0"/>
        <v>774283955</v>
      </c>
    </row>
    <row r="11" spans="1:26" ht="12.75">
      <c r="A11" s="57" t="s">
        <v>36</v>
      </c>
      <c r="B11" s="18">
        <v>194442065</v>
      </c>
      <c r="C11" s="18">
        <v>0</v>
      </c>
      <c r="D11" s="58">
        <v>270274660</v>
      </c>
      <c r="E11" s="59">
        <v>246552359</v>
      </c>
      <c r="F11" s="59">
        <v>18021256</v>
      </c>
      <c r="G11" s="59">
        <v>17056466</v>
      </c>
      <c r="H11" s="59">
        <v>17503046</v>
      </c>
      <c r="I11" s="59">
        <v>52580768</v>
      </c>
      <c r="J11" s="59">
        <v>17949512</v>
      </c>
      <c r="K11" s="59">
        <v>17970601</v>
      </c>
      <c r="L11" s="59">
        <v>19519568</v>
      </c>
      <c r="M11" s="59">
        <v>55439681</v>
      </c>
      <c r="N11" s="59">
        <v>18792319</v>
      </c>
      <c r="O11" s="59">
        <v>19929671</v>
      </c>
      <c r="P11" s="59">
        <v>17022437</v>
      </c>
      <c r="Q11" s="59">
        <v>55744427</v>
      </c>
      <c r="R11" s="59">
        <v>18538061</v>
      </c>
      <c r="S11" s="59">
        <v>16269532</v>
      </c>
      <c r="T11" s="59">
        <v>22499307</v>
      </c>
      <c r="U11" s="59">
        <v>57306900</v>
      </c>
      <c r="V11" s="59">
        <v>221071776</v>
      </c>
      <c r="W11" s="59">
        <v>246552359</v>
      </c>
      <c r="X11" s="59">
        <v>-25480583</v>
      </c>
      <c r="Y11" s="60">
        <v>-10.33</v>
      </c>
      <c r="Z11" s="61">
        <v>246552359</v>
      </c>
    </row>
    <row r="12" spans="1:26" ht="12.75">
      <c r="A12" s="57" t="s">
        <v>37</v>
      </c>
      <c r="B12" s="18">
        <v>22826949</v>
      </c>
      <c r="C12" s="18">
        <v>0</v>
      </c>
      <c r="D12" s="58">
        <v>25371420</v>
      </c>
      <c r="E12" s="59">
        <v>27671420</v>
      </c>
      <c r="F12" s="59">
        <v>1678234</v>
      </c>
      <c r="G12" s="59">
        <v>1697864</v>
      </c>
      <c r="H12" s="59">
        <v>1771560</v>
      </c>
      <c r="I12" s="59">
        <v>5147658</v>
      </c>
      <c r="J12" s="59">
        <v>1946220</v>
      </c>
      <c r="K12" s="59">
        <v>1946220</v>
      </c>
      <c r="L12" s="59">
        <v>1948668</v>
      </c>
      <c r="M12" s="59">
        <v>5841108</v>
      </c>
      <c r="N12" s="59">
        <v>0</v>
      </c>
      <c r="O12" s="59">
        <v>3928346</v>
      </c>
      <c r="P12" s="59">
        <v>3940270</v>
      </c>
      <c r="Q12" s="59">
        <v>7868616</v>
      </c>
      <c r="R12" s="59">
        <v>1968883</v>
      </c>
      <c r="S12" s="59">
        <v>1968883</v>
      </c>
      <c r="T12" s="59">
        <v>2566059</v>
      </c>
      <c r="U12" s="59">
        <v>6503825</v>
      </c>
      <c r="V12" s="59">
        <v>25361207</v>
      </c>
      <c r="W12" s="59">
        <v>27671420</v>
      </c>
      <c r="X12" s="59">
        <v>-2310213</v>
      </c>
      <c r="Y12" s="60">
        <v>-8.35</v>
      </c>
      <c r="Z12" s="61">
        <v>27671420</v>
      </c>
    </row>
    <row r="13" spans="1:26" ht="12.75">
      <c r="A13" s="57" t="s">
        <v>105</v>
      </c>
      <c r="B13" s="18">
        <v>159814361</v>
      </c>
      <c r="C13" s="18">
        <v>0</v>
      </c>
      <c r="D13" s="58">
        <v>154536733</v>
      </c>
      <c r="E13" s="59">
        <v>154536733</v>
      </c>
      <c r="F13" s="59">
        <v>12878072</v>
      </c>
      <c r="G13" s="59">
        <v>12878072</v>
      </c>
      <c r="H13" s="59">
        <v>12878072</v>
      </c>
      <c r="I13" s="59">
        <v>38634216</v>
      </c>
      <c r="J13" s="59">
        <v>12878072</v>
      </c>
      <c r="K13" s="59">
        <v>12992046</v>
      </c>
      <c r="L13" s="59">
        <v>12878072</v>
      </c>
      <c r="M13" s="59">
        <v>38748190</v>
      </c>
      <c r="N13" s="59">
        <v>12878072</v>
      </c>
      <c r="O13" s="59">
        <v>12878072</v>
      </c>
      <c r="P13" s="59">
        <v>12878072</v>
      </c>
      <c r="Q13" s="59">
        <v>38634216</v>
      </c>
      <c r="R13" s="59">
        <v>-4620515</v>
      </c>
      <c r="S13" s="59">
        <v>12878072</v>
      </c>
      <c r="T13" s="59">
        <v>12878072</v>
      </c>
      <c r="U13" s="59">
        <v>21135629</v>
      </c>
      <c r="V13" s="59">
        <v>137152251</v>
      </c>
      <c r="W13" s="59">
        <v>154536733</v>
      </c>
      <c r="X13" s="59">
        <v>-17384482</v>
      </c>
      <c r="Y13" s="60">
        <v>-11.25</v>
      </c>
      <c r="Z13" s="61">
        <v>154536733</v>
      </c>
    </row>
    <row r="14" spans="1:26" ht="12.75">
      <c r="A14" s="57" t="s">
        <v>38</v>
      </c>
      <c r="B14" s="18">
        <v>6177547</v>
      </c>
      <c r="C14" s="18">
        <v>0</v>
      </c>
      <c r="D14" s="58">
        <v>3688959</v>
      </c>
      <c r="E14" s="59">
        <v>3688959</v>
      </c>
      <c r="F14" s="59">
        <v>1761334</v>
      </c>
      <c r="G14" s="59">
        <v>0</v>
      </c>
      <c r="H14" s="59">
        <v>-1677237</v>
      </c>
      <c r="I14" s="59">
        <v>84097</v>
      </c>
      <c r="J14" s="59">
        <v>118965</v>
      </c>
      <c r="K14" s="59">
        <v>55473</v>
      </c>
      <c r="L14" s="59">
        <v>1660720</v>
      </c>
      <c r="M14" s="59">
        <v>1835158</v>
      </c>
      <c r="N14" s="59">
        <v>-271618</v>
      </c>
      <c r="O14" s="59">
        <v>290759</v>
      </c>
      <c r="P14" s="59">
        <v>245852</v>
      </c>
      <c r="Q14" s="59">
        <v>264993</v>
      </c>
      <c r="R14" s="59">
        <v>7945</v>
      </c>
      <c r="S14" s="59">
        <v>116642</v>
      </c>
      <c r="T14" s="59">
        <v>1636050</v>
      </c>
      <c r="U14" s="59">
        <v>1760637</v>
      </c>
      <c r="V14" s="59">
        <v>3944885</v>
      </c>
      <c r="W14" s="59">
        <v>3688959</v>
      </c>
      <c r="X14" s="59">
        <v>255926</v>
      </c>
      <c r="Y14" s="60">
        <v>6.94</v>
      </c>
      <c r="Z14" s="61">
        <v>3688959</v>
      </c>
    </row>
    <row r="15" spans="1:26" ht="12.75">
      <c r="A15" s="57" t="s">
        <v>39</v>
      </c>
      <c r="B15" s="18">
        <v>114908202</v>
      </c>
      <c r="C15" s="18">
        <v>0</v>
      </c>
      <c r="D15" s="58">
        <v>109277250</v>
      </c>
      <c r="E15" s="59">
        <v>92572189</v>
      </c>
      <c r="F15" s="59">
        <v>2512764</v>
      </c>
      <c r="G15" s="59">
        <v>1487683</v>
      </c>
      <c r="H15" s="59">
        <v>8511630</v>
      </c>
      <c r="I15" s="59">
        <v>12512077</v>
      </c>
      <c r="J15" s="59">
        <v>2294576</v>
      </c>
      <c r="K15" s="59">
        <v>1975212</v>
      </c>
      <c r="L15" s="59">
        <v>27252380</v>
      </c>
      <c r="M15" s="59">
        <v>31522168</v>
      </c>
      <c r="N15" s="59">
        <v>1777479</v>
      </c>
      <c r="O15" s="59">
        <v>10897133</v>
      </c>
      <c r="P15" s="59">
        <v>20543261</v>
      </c>
      <c r="Q15" s="59">
        <v>33217873</v>
      </c>
      <c r="R15" s="59">
        <v>3223762</v>
      </c>
      <c r="S15" s="59">
        <v>2115135</v>
      </c>
      <c r="T15" s="59">
        <v>37843928</v>
      </c>
      <c r="U15" s="59">
        <v>43182825</v>
      </c>
      <c r="V15" s="59">
        <v>120434943</v>
      </c>
      <c r="W15" s="59">
        <v>92572189</v>
      </c>
      <c r="X15" s="59">
        <v>27862754</v>
      </c>
      <c r="Y15" s="60">
        <v>30.1</v>
      </c>
      <c r="Z15" s="61">
        <v>92572189</v>
      </c>
    </row>
    <row r="16" spans="1:26" ht="12.75">
      <c r="A16" s="57" t="s">
        <v>34</v>
      </c>
      <c r="B16" s="18">
        <v>74559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577826784</v>
      </c>
      <c r="C17" s="18">
        <v>0</v>
      </c>
      <c r="D17" s="58">
        <v>404091300</v>
      </c>
      <c r="E17" s="59">
        <v>380654087</v>
      </c>
      <c r="F17" s="59">
        <v>13931243</v>
      </c>
      <c r="G17" s="59">
        <v>21078142</v>
      </c>
      <c r="H17" s="59">
        <v>16616895</v>
      </c>
      <c r="I17" s="59">
        <v>51626280</v>
      </c>
      <c r="J17" s="59">
        <v>25920827</v>
      </c>
      <c r="K17" s="59">
        <v>10816593</v>
      </c>
      <c r="L17" s="59">
        <v>38161737</v>
      </c>
      <c r="M17" s="59">
        <v>74899157</v>
      </c>
      <c r="N17" s="59">
        <v>19316166</v>
      </c>
      <c r="O17" s="59">
        <v>6199569</v>
      </c>
      <c r="P17" s="59">
        <v>26821449</v>
      </c>
      <c r="Q17" s="59">
        <v>52337184</v>
      </c>
      <c r="R17" s="59">
        <v>163387743</v>
      </c>
      <c r="S17" s="59">
        <v>15892163</v>
      </c>
      <c r="T17" s="59">
        <v>22886364</v>
      </c>
      <c r="U17" s="59">
        <v>202166270</v>
      </c>
      <c r="V17" s="59">
        <v>381028891</v>
      </c>
      <c r="W17" s="59">
        <v>380654087</v>
      </c>
      <c r="X17" s="59">
        <v>374804</v>
      </c>
      <c r="Y17" s="60">
        <v>0.1</v>
      </c>
      <c r="Z17" s="61">
        <v>380654087</v>
      </c>
    </row>
    <row r="18" spans="1:26" ht="12.75">
      <c r="A18" s="68" t="s">
        <v>41</v>
      </c>
      <c r="B18" s="69">
        <f>SUM(B11:B17)</f>
        <v>1076070467</v>
      </c>
      <c r="C18" s="69">
        <f>SUM(C11:C17)</f>
        <v>0</v>
      </c>
      <c r="D18" s="70">
        <f aca="true" t="shared" si="1" ref="D18:Z18">SUM(D11:D17)</f>
        <v>967240322</v>
      </c>
      <c r="E18" s="71">
        <f t="shared" si="1"/>
        <v>905675747</v>
      </c>
      <c r="F18" s="71">
        <f t="shared" si="1"/>
        <v>50782903</v>
      </c>
      <c r="G18" s="71">
        <f t="shared" si="1"/>
        <v>54198227</v>
      </c>
      <c r="H18" s="71">
        <f t="shared" si="1"/>
        <v>55603966</v>
      </c>
      <c r="I18" s="71">
        <f t="shared" si="1"/>
        <v>160585096</v>
      </c>
      <c r="J18" s="71">
        <f t="shared" si="1"/>
        <v>61108172</v>
      </c>
      <c r="K18" s="71">
        <f t="shared" si="1"/>
        <v>45756145</v>
      </c>
      <c r="L18" s="71">
        <f t="shared" si="1"/>
        <v>101421145</v>
      </c>
      <c r="M18" s="71">
        <f t="shared" si="1"/>
        <v>208285462</v>
      </c>
      <c r="N18" s="71">
        <f t="shared" si="1"/>
        <v>52492418</v>
      </c>
      <c r="O18" s="71">
        <f t="shared" si="1"/>
        <v>54123550</v>
      </c>
      <c r="P18" s="71">
        <f t="shared" si="1"/>
        <v>81451341</v>
      </c>
      <c r="Q18" s="71">
        <f t="shared" si="1"/>
        <v>188067309</v>
      </c>
      <c r="R18" s="71">
        <f t="shared" si="1"/>
        <v>182505879</v>
      </c>
      <c r="S18" s="71">
        <f t="shared" si="1"/>
        <v>49240427</v>
      </c>
      <c r="T18" s="71">
        <f t="shared" si="1"/>
        <v>100309780</v>
      </c>
      <c r="U18" s="71">
        <f t="shared" si="1"/>
        <v>332056086</v>
      </c>
      <c r="V18" s="71">
        <f t="shared" si="1"/>
        <v>888993953</v>
      </c>
      <c r="W18" s="71">
        <f t="shared" si="1"/>
        <v>905675747</v>
      </c>
      <c r="X18" s="71">
        <f t="shared" si="1"/>
        <v>-16681794</v>
      </c>
      <c r="Y18" s="66">
        <f>+IF(W18&lt;&gt;0,(X18/W18)*100,0)</f>
        <v>-1.8419168289818408</v>
      </c>
      <c r="Z18" s="72">
        <f t="shared" si="1"/>
        <v>905675747</v>
      </c>
    </row>
    <row r="19" spans="1:26" ht="12.75">
      <c r="A19" s="68" t="s">
        <v>42</v>
      </c>
      <c r="B19" s="73">
        <f>+B10-B18</f>
        <v>-333741126</v>
      </c>
      <c r="C19" s="73">
        <f>+C10-C18</f>
        <v>0</v>
      </c>
      <c r="D19" s="74">
        <f aca="true" t="shared" si="2" ref="D19:Z19">+D10-D18</f>
        <v>-130674157</v>
      </c>
      <c r="E19" s="75">
        <f t="shared" si="2"/>
        <v>-131391792</v>
      </c>
      <c r="F19" s="75">
        <f t="shared" si="2"/>
        <v>157005293</v>
      </c>
      <c r="G19" s="75">
        <f t="shared" si="2"/>
        <v>-24097534</v>
      </c>
      <c r="H19" s="75">
        <f t="shared" si="2"/>
        <v>-22728188</v>
      </c>
      <c r="I19" s="75">
        <f t="shared" si="2"/>
        <v>110179571</v>
      </c>
      <c r="J19" s="75">
        <f t="shared" si="2"/>
        <v>-28105839</v>
      </c>
      <c r="K19" s="75">
        <f t="shared" si="2"/>
        <v>-11340130</v>
      </c>
      <c r="L19" s="75">
        <f t="shared" si="2"/>
        <v>12419540</v>
      </c>
      <c r="M19" s="75">
        <f t="shared" si="2"/>
        <v>-27026429</v>
      </c>
      <c r="N19" s="75">
        <f t="shared" si="2"/>
        <v>-18665393</v>
      </c>
      <c r="O19" s="75">
        <f t="shared" si="2"/>
        <v>-21047009</v>
      </c>
      <c r="P19" s="75">
        <f t="shared" si="2"/>
        <v>62744388</v>
      </c>
      <c r="Q19" s="75">
        <f t="shared" si="2"/>
        <v>23031986</v>
      </c>
      <c r="R19" s="75">
        <f t="shared" si="2"/>
        <v>-154236731</v>
      </c>
      <c r="S19" s="75">
        <f t="shared" si="2"/>
        <v>45981895</v>
      </c>
      <c r="T19" s="75">
        <f t="shared" si="2"/>
        <v>-63008725</v>
      </c>
      <c r="U19" s="75">
        <f t="shared" si="2"/>
        <v>-171263561</v>
      </c>
      <c r="V19" s="75">
        <f t="shared" si="2"/>
        <v>-65078433</v>
      </c>
      <c r="W19" s="75">
        <f>IF(E10=E18,0,W10-W18)</f>
        <v>-131391792</v>
      </c>
      <c r="X19" s="75">
        <f t="shared" si="2"/>
        <v>66313359</v>
      </c>
      <c r="Y19" s="76">
        <f>+IF(W19&lt;&gt;0,(X19/W19)*100,0)</f>
        <v>-50.4699403140799</v>
      </c>
      <c r="Z19" s="77">
        <f t="shared" si="2"/>
        <v>-131391792</v>
      </c>
    </row>
    <row r="20" spans="1:26" ht="20.25">
      <c r="A20" s="78" t="s">
        <v>43</v>
      </c>
      <c r="B20" s="79">
        <v>88203015</v>
      </c>
      <c r="C20" s="79">
        <v>0</v>
      </c>
      <c r="D20" s="80">
        <v>87086153</v>
      </c>
      <c r="E20" s="81">
        <v>93773318</v>
      </c>
      <c r="F20" s="81">
        <v>0</v>
      </c>
      <c r="G20" s="81">
        <v>0</v>
      </c>
      <c r="H20" s="81">
        <v>7084556</v>
      </c>
      <c r="I20" s="81">
        <v>7084556</v>
      </c>
      <c r="J20" s="81">
        <v>-4974601</v>
      </c>
      <c r="K20" s="81">
        <v>0</v>
      </c>
      <c r="L20" s="81">
        <v>0</v>
      </c>
      <c r="M20" s="81">
        <v>-4974601</v>
      </c>
      <c r="N20" s="81">
        <v>0</v>
      </c>
      <c r="O20" s="81">
        <v>0</v>
      </c>
      <c r="P20" s="81">
        <v>0</v>
      </c>
      <c r="Q20" s="81">
        <v>0</v>
      </c>
      <c r="R20" s="81">
        <v>26820952</v>
      </c>
      <c r="S20" s="81">
        <v>15814526</v>
      </c>
      <c r="T20" s="81">
        <v>41707448</v>
      </c>
      <c r="U20" s="81">
        <v>84342926</v>
      </c>
      <c r="V20" s="81">
        <v>86452881</v>
      </c>
      <c r="W20" s="81">
        <v>93773318</v>
      </c>
      <c r="X20" s="81">
        <v>-7320437</v>
      </c>
      <c r="Y20" s="82">
        <v>-7.81</v>
      </c>
      <c r="Z20" s="83">
        <v>93773318</v>
      </c>
    </row>
    <row r="21" spans="1:26" ht="41.25">
      <c r="A21" s="84" t="s">
        <v>106</v>
      </c>
      <c r="B21" s="85">
        <v>91481398</v>
      </c>
      <c r="C21" s="85">
        <v>0</v>
      </c>
      <c r="D21" s="86">
        <v>112438210</v>
      </c>
      <c r="E21" s="87">
        <v>112332045</v>
      </c>
      <c r="F21" s="87">
        <v>0</v>
      </c>
      <c r="G21" s="87">
        <v>0</v>
      </c>
      <c r="H21" s="87">
        <v>22124689</v>
      </c>
      <c r="I21" s="87">
        <v>22124689</v>
      </c>
      <c r="J21" s="87">
        <v>525399</v>
      </c>
      <c r="K21" s="87">
        <v>0</v>
      </c>
      <c r="L21" s="87">
        <v>0</v>
      </c>
      <c r="M21" s="87">
        <v>525399</v>
      </c>
      <c r="N21" s="87">
        <v>0</v>
      </c>
      <c r="O21" s="87">
        <v>0</v>
      </c>
      <c r="P21" s="87">
        <v>0</v>
      </c>
      <c r="Q21" s="87">
        <v>0</v>
      </c>
      <c r="R21" s="87">
        <v>50147278</v>
      </c>
      <c r="S21" s="87">
        <v>0</v>
      </c>
      <c r="T21" s="87">
        <v>272210</v>
      </c>
      <c r="U21" s="87">
        <v>50419488</v>
      </c>
      <c r="V21" s="87">
        <v>73069576</v>
      </c>
      <c r="W21" s="87">
        <v>112332045</v>
      </c>
      <c r="X21" s="87">
        <v>-39262469</v>
      </c>
      <c r="Y21" s="88">
        <v>-34.95</v>
      </c>
      <c r="Z21" s="89">
        <v>112332045</v>
      </c>
    </row>
    <row r="22" spans="1:26" ht="12.75">
      <c r="A22" s="90" t="s">
        <v>107</v>
      </c>
      <c r="B22" s="91">
        <f>SUM(B19:B21)</f>
        <v>-154056713</v>
      </c>
      <c r="C22" s="91">
        <f>SUM(C19:C21)</f>
        <v>0</v>
      </c>
      <c r="D22" s="92">
        <f aca="true" t="shared" si="3" ref="D22:Z22">SUM(D19:D21)</f>
        <v>68850206</v>
      </c>
      <c r="E22" s="93">
        <f t="shared" si="3"/>
        <v>74713571</v>
      </c>
      <c r="F22" s="93">
        <f t="shared" si="3"/>
        <v>157005293</v>
      </c>
      <c r="G22" s="93">
        <f t="shared" si="3"/>
        <v>-24097534</v>
      </c>
      <c r="H22" s="93">
        <f t="shared" si="3"/>
        <v>6481057</v>
      </c>
      <c r="I22" s="93">
        <f t="shared" si="3"/>
        <v>139388816</v>
      </c>
      <c r="J22" s="93">
        <f t="shared" si="3"/>
        <v>-32555041</v>
      </c>
      <c r="K22" s="93">
        <f t="shared" si="3"/>
        <v>-11340130</v>
      </c>
      <c r="L22" s="93">
        <f t="shared" si="3"/>
        <v>12419540</v>
      </c>
      <c r="M22" s="93">
        <f t="shared" si="3"/>
        <v>-31475631</v>
      </c>
      <c r="N22" s="93">
        <f t="shared" si="3"/>
        <v>-18665393</v>
      </c>
      <c r="O22" s="93">
        <f t="shared" si="3"/>
        <v>-21047009</v>
      </c>
      <c r="P22" s="93">
        <f t="shared" si="3"/>
        <v>62744388</v>
      </c>
      <c r="Q22" s="93">
        <f t="shared" si="3"/>
        <v>23031986</v>
      </c>
      <c r="R22" s="93">
        <f t="shared" si="3"/>
        <v>-77268501</v>
      </c>
      <c r="S22" s="93">
        <f t="shared" si="3"/>
        <v>61796421</v>
      </c>
      <c r="T22" s="93">
        <f t="shared" si="3"/>
        <v>-21029067</v>
      </c>
      <c r="U22" s="93">
        <f t="shared" si="3"/>
        <v>-36501147</v>
      </c>
      <c r="V22" s="93">
        <f t="shared" si="3"/>
        <v>94444024</v>
      </c>
      <c r="W22" s="93">
        <f t="shared" si="3"/>
        <v>74713571</v>
      </c>
      <c r="X22" s="93">
        <f t="shared" si="3"/>
        <v>19730453</v>
      </c>
      <c r="Y22" s="94">
        <f>+IF(W22&lt;&gt;0,(X22/W22)*100,0)</f>
        <v>26.408124703342047</v>
      </c>
      <c r="Z22" s="95">
        <f t="shared" si="3"/>
        <v>74713571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-154056713</v>
      </c>
      <c r="C24" s="73">
        <f>SUM(C22:C23)</f>
        <v>0</v>
      </c>
      <c r="D24" s="74">
        <f aca="true" t="shared" si="4" ref="D24:Z24">SUM(D22:D23)</f>
        <v>68850206</v>
      </c>
      <c r="E24" s="75">
        <f t="shared" si="4"/>
        <v>74713571</v>
      </c>
      <c r="F24" s="75">
        <f t="shared" si="4"/>
        <v>157005293</v>
      </c>
      <c r="G24" s="75">
        <f t="shared" si="4"/>
        <v>-24097534</v>
      </c>
      <c r="H24" s="75">
        <f t="shared" si="4"/>
        <v>6481057</v>
      </c>
      <c r="I24" s="75">
        <f t="shared" si="4"/>
        <v>139388816</v>
      </c>
      <c r="J24" s="75">
        <f t="shared" si="4"/>
        <v>-32555041</v>
      </c>
      <c r="K24" s="75">
        <f t="shared" si="4"/>
        <v>-11340130</v>
      </c>
      <c r="L24" s="75">
        <f t="shared" si="4"/>
        <v>12419540</v>
      </c>
      <c r="M24" s="75">
        <f t="shared" si="4"/>
        <v>-31475631</v>
      </c>
      <c r="N24" s="75">
        <f t="shared" si="4"/>
        <v>-18665393</v>
      </c>
      <c r="O24" s="75">
        <f t="shared" si="4"/>
        <v>-21047009</v>
      </c>
      <c r="P24" s="75">
        <f t="shared" si="4"/>
        <v>62744388</v>
      </c>
      <c r="Q24" s="75">
        <f t="shared" si="4"/>
        <v>23031986</v>
      </c>
      <c r="R24" s="75">
        <f t="shared" si="4"/>
        <v>-77268501</v>
      </c>
      <c r="S24" s="75">
        <f t="shared" si="4"/>
        <v>61796421</v>
      </c>
      <c r="T24" s="75">
        <f t="shared" si="4"/>
        <v>-21029067</v>
      </c>
      <c r="U24" s="75">
        <f t="shared" si="4"/>
        <v>-36501147</v>
      </c>
      <c r="V24" s="75">
        <f t="shared" si="4"/>
        <v>94444024</v>
      </c>
      <c r="W24" s="75">
        <f t="shared" si="4"/>
        <v>74713571</v>
      </c>
      <c r="X24" s="75">
        <f t="shared" si="4"/>
        <v>19730453</v>
      </c>
      <c r="Y24" s="76">
        <f>+IF(W24&lt;&gt;0,(X24/W24)*100,0)</f>
        <v>26.408124703342047</v>
      </c>
      <c r="Z24" s="77">
        <f t="shared" si="4"/>
        <v>74713571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108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70100396</v>
      </c>
      <c r="C27" s="21">
        <v>0</v>
      </c>
      <c r="D27" s="103">
        <v>204802147</v>
      </c>
      <c r="E27" s="104">
        <v>206219337</v>
      </c>
      <c r="F27" s="104">
        <v>456869</v>
      </c>
      <c r="G27" s="104">
        <v>15381964</v>
      </c>
      <c r="H27" s="104">
        <v>7655674</v>
      </c>
      <c r="I27" s="104">
        <v>23494507</v>
      </c>
      <c r="J27" s="104">
        <v>9883860</v>
      </c>
      <c r="K27" s="104">
        <v>12336810</v>
      </c>
      <c r="L27" s="104">
        <v>19986773</v>
      </c>
      <c r="M27" s="104">
        <v>42207443</v>
      </c>
      <c r="N27" s="104">
        <v>12180242</v>
      </c>
      <c r="O27" s="104">
        <v>9130614</v>
      </c>
      <c r="P27" s="104">
        <v>11503319</v>
      </c>
      <c r="Q27" s="104">
        <v>32814175</v>
      </c>
      <c r="R27" s="104">
        <v>3905989</v>
      </c>
      <c r="S27" s="104">
        <v>7347079</v>
      </c>
      <c r="T27" s="104">
        <v>23751996</v>
      </c>
      <c r="U27" s="104">
        <v>35005064</v>
      </c>
      <c r="V27" s="104">
        <v>133521189</v>
      </c>
      <c r="W27" s="104">
        <v>206219337</v>
      </c>
      <c r="X27" s="104">
        <v>-72698148</v>
      </c>
      <c r="Y27" s="105">
        <v>-35.25</v>
      </c>
      <c r="Z27" s="106">
        <v>206219337</v>
      </c>
    </row>
    <row r="28" spans="1:26" ht="12.75">
      <c r="A28" s="107" t="s">
        <v>47</v>
      </c>
      <c r="B28" s="18">
        <v>62181353</v>
      </c>
      <c r="C28" s="18">
        <v>0</v>
      </c>
      <c r="D28" s="58">
        <v>201361894</v>
      </c>
      <c r="E28" s="59">
        <v>206105362</v>
      </c>
      <c r="F28" s="59">
        <v>456869</v>
      </c>
      <c r="G28" s="59">
        <v>13273042</v>
      </c>
      <c r="H28" s="59">
        <v>5920540</v>
      </c>
      <c r="I28" s="59">
        <v>19650451</v>
      </c>
      <c r="J28" s="59">
        <v>8914829</v>
      </c>
      <c r="K28" s="59">
        <v>12336810</v>
      </c>
      <c r="L28" s="59">
        <v>19220587</v>
      </c>
      <c r="M28" s="59">
        <v>40472226</v>
      </c>
      <c r="N28" s="59">
        <v>12180242</v>
      </c>
      <c r="O28" s="59">
        <v>14684037</v>
      </c>
      <c r="P28" s="59">
        <v>11503319</v>
      </c>
      <c r="Q28" s="59">
        <v>38367598</v>
      </c>
      <c r="R28" s="59">
        <v>3051636</v>
      </c>
      <c r="S28" s="59">
        <v>8087458</v>
      </c>
      <c r="T28" s="59">
        <v>23751996</v>
      </c>
      <c r="U28" s="59">
        <v>34891090</v>
      </c>
      <c r="V28" s="59">
        <v>133381365</v>
      </c>
      <c r="W28" s="59">
        <v>206105362</v>
      </c>
      <c r="X28" s="59">
        <v>-72723997</v>
      </c>
      <c r="Y28" s="60">
        <v>-35.28</v>
      </c>
      <c r="Z28" s="61">
        <v>206105362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3440253</v>
      </c>
      <c r="E31" s="59">
        <v>113975</v>
      </c>
      <c r="F31" s="59">
        <v>0</v>
      </c>
      <c r="G31" s="59">
        <v>2108922</v>
      </c>
      <c r="H31" s="59">
        <v>1735134</v>
      </c>
      <c r="I31" s="59">
        <v>3844056</v>
      </c>
      <c r="J31" s="59">
        <v>969031</v>
      </c>
      <c r="K31" s="59">
        <v>0</v>
      </c>
      <c r="L31" s="59">
        <v>766186</v>
      </c>
      <c r="M31" s="59">
        <v>1735217</v>
      </c>
      <c r="N31" s="59">
        <v>0</v>
      </c>
      <c r="O31" s="59">
        <v>-5553423</v>
      </c>
      <c r="P31" s="59">
        <v>0</v>
      </c>
      <c r="Q31" s="59">
        <v>-5553423</v>
      </c>
      <c r="R31" s="59">
        <v>854353</v>
      </c>
      <c r="S31" s="59">
        <v>-740379</v>
      </c>
      <c r="T31" s="59">
        <v>0</v>
      </c>
      <c r="U31" s="59">
        <v>113974</v>
      </c>
      <c r="V31" s="59">
        <v>139824</v>
      </c>
      <c r="W31" s="59">
        <v>113975</v>
      </c>
      <c r="X31" s="59">
        <v>25849</v>
      </c>
      <c r="Y31" s="60">
        <v>22.68</v>
      </c>
      <c r="Z31" s="61">
        <v>113975</v>
      </c>
    </row>
    <row r="32" spans="1:26" ht="12.75">
      <c r="A32" s="68" t="s">
        <v>50</v>
      </c>
      <c r="B32" s="21">
        <f>SUM(B28:B31)</f>
        <v>62181353</v>
      </c>
      <c r="C32" s="21">
        <f>SUM(C28:C31)</f>
        <v>0</v>
      </c>
      <c r="D32" s="103">
        <f aca="true" t="shared" si="5" ref="D32:Z32">SUM(D28:D31)</f>
        <v>204802147</v>
      </c>
      <c r="E32" s="104">
        <f t="shared" si="5"/>
        <v>206219337</v>
      </c>
      <c r="F32" s="104">
        <f t="shared" si="5"/>
        <v>456869</v>
      </c>
      <c r="G32" s="104">
        <f t="shared" si="5"/>
        <v>15381964</v>
      </c>
      <c r="H32" s="104">
        <f t="shared" si="5"/>
        <v>7655674</v>
      </c>
      <c r="I32" s="104">
        <f t="shared" si="5"/>
        <v>23494507</v>
      </c>
      <c r="J32" s="104">
        <f t="shared" si="5"/>
        <v>9883860</v>
      </c>
      <c r="K32" s="104">
        <f t="shared" si="5"/>
        <v>12336810</v>
      </c>
      <c r="L32" s="104">
        <f t="shared" si="5"/>
        <v>19986773</v>
      </c>
      <c r="M32" s="104">
        <f t="shared" si="5"/>
        <v>42207443</v>
      </c>
      <c r="N32" s="104">
        <f t="shared" si="5"/>
        <v>12180242</v>
      </c>
      <c r="O32" s="104">
        <f t="shared" si="5"/>
        <v>9130614</v>
      </c>
      <c r="P32" s="104">
        <f t="shared" si="5"/>
        <v>11503319</v>
      </c>
      <c r="Q32" s="104">
        <f t="shared" si="5"/>
        <v>32814175</v>
      </c>
      <c r="R32" s="104">
        <f t="shared" si="5"/>
        <v>3905989</v>
      </c>
      <c r="S32" s="104">
        <f t="shared" si="5"/>
        <v>7347079</v>
      </c>
      <c r="T32" s="104">
        <f t="shared" si="5"/>
        <v>23751996</v>
      </c>
      <c r="U32" s="104">
        <f t="shared" si="5"/>
        <v>35005064</v>
      </c>
      <c r="V32" s="104">
        <f t="shared" si="5"/>
        <v>133521189</v>
      </c>
      <c r="W32" s="104">
        <f t="shared" si="5"/>
        <v>206219337</v>
      </c>
      <c r="X32" s="104">
        <f t="shared" si="5"/>
        <v>-72698148</v>
      </c>
      <c r="Y32" s="105">
        <f>+IF(W32&lt;&gt;0,(X32/W32)*100,0)</f>
        <v>-35.252827914969004</v>
      </c>
      <c r="Z32" s="106">
        <f t="shared" si="5"/>
        <v>206219337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155835678</v>
      </c>
      <c r="C35" s="18">
        <v>0</v>
      </c>
      <c r="D35" s="58">
        <v>572098000</v>
      </c>
      <c r="E35" s="59">
        <v>572098000</v>
      </c>
      <c r="F35" s="59">
        <v>553173870</v>
      </c>
      <c r="G35" s="59">
        <v>-116396606</v>
      </c>
      <c r="H35" s="59">
        <v>-2620435</v>
      </c>
      <c r="I35" s="59">
        <v>434156829</v>
      </c>
      <c r="J35" s="59">
        <v>-27028015</v>
      </c>
      <c r="K35" s="59">
        <v>-172569765</v>
      </c>
      <c r="L35" s="59">
        <v>32784868</v>
      </c>
      <c r="M35" s="59">
        <v>-166812912</v>
      </c>
      <c r="N35" s="59">
        <v>-24339463</v>
      </c>
      <c r="O35" s="59">
        <v>26878459</v>
      </c>
      <c r="P35" s="59">
        <v>122989854</v>
      </c>
      <c r="Q35" s="59">
        <v>125528850</v>
      </c>
      <c r="R35" s="59">
        <v>-155102873</v>
      </c>
      <c r="S35" s="59">
        <v>-14411118</v>
      </c>
      <c r="T35" s="59">
        <v>17917491</v>
      </c>
      <c r="U35" s="59">
        <v>-151596500</v>
      </c>
      <c r="V35" s="59">
        <v>241276267</v>
      </c>
      <c r="W35" s="59">
        <v>572098000</v>
      </c>
      <c r="X35" s="59">
        <v>-330821733</v>
      </c>
      <c r="Y35" s="60">
        <v>-57.83</v>
      </c>
      <c r="Z35" s="61">
        <v>572098000</v>
      </c>
    </row>
    <row r="36" spans="1:26" ht="12.75">
      <c r="A36" s="57" t="s">
        <v>53</v>
      </c>
      <c r="B36" s="18">
        <v>3493339861</v>
      </c>
      <c r="C36" s="18">
        <v>0</v>
      </c>
      <c r="D36" s="58">
        <v>1785427147</v>
      </c>
      <c r="E36" s="59">
        <v>1786844337</v>
      </c>
      <c r="F36" s="59">
        <v>3645185446</v>
      </c>
      <c r="G36" s="59">
        <v>-161762899</v>
      </c>
      <c r="H36" s="59">
        <v>-5222398</v>
      </c>
      <c r="I36" s="59">
        <v>3478200149</v>
      </c>
      <c r="J36" s="59">
        <v>-2994212</v>
      </c>
      <c r="K36" s="59">
        <v>-541262</v>
      </c>
      <c r="L36" s="59">
        <v>7108701</v>
      </c>
      <c r="M36" s="59">
        <v>3573227</v>
      </c>
      <c r="N36" s="59">
        <v>-697830</v>
      </c>
      <c r="O36" s="59">
        <v>-3747458</v>
      </c>
      <c r="P36" s="59">
        <v>-1374753</v>
      </c>
      <c r="Q36" s="59">
        <v>-5820041</v>
      </c>
      <c r="R36" s="59">
        <v>-120673773</v>
      </c>
      <c r="S36" s="59">
        <v>-5530993</v>
      </c>
      <c r="T36" s="59">
        <v>11013715</v>
      </c>
      <c r="U36" s="59">
        <v>-115191051</v>
      </c>
      <c r="V36" s="59">
        <v>3360762284</v>
      </c>
      <c r="W36" s="59">
        <v>1786844337</v>
      </c>
      <c r="X36" s="59">
        <v>1573917947</v>
      </c>
      <c r="Y36" s="60">
        <v>88.08</v>
      </c>
      <c r="Z36" s="61">
        <v>1786844337</v>
      </c>
    </row>
    <row r="37" spans="1:26" ht="12.75">
      <c r="A37" s="57" t="s">
        <v>54</v>
      </c>
      <c r="B37" s="18">
        <v>361268359</v>
      </c>
      <c r="C37" s="18">
        <v>0</v>
      </c>
      <c r="D37" s="58">
        <v>172503000</v>
      </c>
      <c r="E37" s="59">
        <v>172503000</v>
      </c>
      <c r="F37" s="59">
        <v>422176247</v>
      </c>
      <c r="G37" s="59">
        <v>-88696040</v>
      </c>
      <c r="H37" s="59">
        <v>-14220562</v>
      </c>
      <c r="I37" s="59">
        <v>319259645</v>
      </c>
      <c r="J37" s="59">
        <v>2432804</v>
      </c>
      <c r="K37" s="59">
        <v>4138119</v>
      </c>
      <c r="L37" s="59">
        <v>27757499</v>
      </c>
      <c r="M37" s="59">
        <v>34328422</v>
      </c>
      <c r="N37" s="59">
        <v>-6465459</v>
      </c>
      <c r="O37" s="59">
        <v>44428006</v>
      </c>
      <c r="P37" s="59">
        <v>58828364</v>
      </c>
      <c r="Q37" s="59">
        <v>96790911</v>
      </c>
      <c r="R37" s="59">
        <v>-61390475</v>
      </c>
      <c r="S37" s="59">
        <v>-81788535</v>
      </c>
      <c r="T37" s="59">
        <v>45092816</v>
      </c>
      <c r="U37" s="59">
        <v>-98086194</v>
      </c>
      <c r="V37" s="59">
        <v>352292784</v>
      </c>
      <c r="W37" s="59">
        <v>172503000</v>
      </c>
      <c r="X37" s="59">
        <v>179789784</v>
      </c>
      <c r="Y37" s="60">
        <v>104.22</v>
      </c>
      <c r="Z37" s="61">
        <v>172503000</v>
      </c>
    </row>
    <row r="38" spans="1:26" ht="12.75">
      <c r="A38" s="57" t="s">
        <v>55</v>
      </c>
      <c r="B38" s="18">
        <v>31542643</v>
      </c>
      <c r="C38" s="18">
        <v>0</v>
      </c>
      <c r="D38" s="58">
        <v>24600000</v>
      </c>
      <c r="E38" s="59">
        <v>24600000</v>
      </c>
      <c r="F38" s="59">
        <v>30784424</v>
      </c>
      <c r="G38" s="59">
        <v>908219</v>
      </c>
      <c r="H38" s="59">
        <v>100000</v>
      </c>
      <c r="I38" s="59">
        <v>31792643</v>
      </c>
      <c r="J38" s="59">
        <v>100000</v>
      </c>
      <c r="K38" s="59">
        <v>100000</v>
      </c>
      <c r="L38" s="59">
        <v>100000</v>
      </c>
      <c r="M38" s="59">
        <v>300000</v>
      </c>
      <c r="N38" s="59">
        <v>100000</v>
      </c>
      <c r="O38" s="59">
        <v>-250000</v>
      </c>
      <c r="P38" s="59">
        <v>50000</v>
      </c>
      <c r="Q38" s="59">
        <v>-100000</v>
      </c>
      <c r="R38" s="59">
        <v>50000</v>
      </c>
      <c r="S38" s="59">
        <v>50000</v>
      </c>
      <c r="T38" s="59">
        <v>50000</v>
      </c>
      <c r="U38" s="59">
        <v>150000</v>
      </c>
      <c r="V38" s="59">
        <v>32142643</v>
      </c>
      <c r="W38" s="59">
        <v>24600000</v>
      </c>
      <c r="X38" s="59">
        <v>7542643</v>
      </c>
      <c r="Y38" s="60">
        <v>30.66</v>
      </c>
      <c r="Z38" s="61">
        <v>24600000</v>
      </c>
    </row>
    <row r="39" spans="1:26" ht="12.75">
      <c r="A39" s="57" t="s">
        <v>56</v>
      </c>
      <c r="B39" s="18">
        <v>3441503489</v>
      </c>
      <c r="C39" s="18">
        <v>0</v>
      </c>
      <c r="D39" s="58">
        <v>2160422147</v>
      </c>
      <c r="E39" s="59">
        <v>2155975972</v>
      </c>
      <c r="F39" s="59">
        <v>3745378515</v>
      </c>
      <c r="G39" s="59">
        <v>-190371687</v>
      </c>
      <c r="H39" s="59">
        <v>-203335</v>
      </c>
      <c r="I39" s="59">
        <v>3554803493</v>
      </c>
      <c r="J39" s="59">
        <v>-32555036</v>
      </c>
      <c r="K39" s="59">
        <v>-177349144</v>
      </c>
      <c r="L39" s="59">
        <v>12036069</v>
      </c>
      <c r="M39" s="59">
        <v>-197868111</v>
      </c>
      <c r="N39" s="59">
        <v>-18671833</v>
      </c>
      <c r="O39" s="59">
        <v>-21047005</v>
      </c>
      <c r="P39" s="59">
        <v>62736739</v>
      </c>
      <c r="Q39" s="59">
        <v>23017901</v>
      </c>
      <c r="R39" s="59">
        <v>-214436165</v>
      </c>
      <c r="S39" s="59">
        <v>61796424</v>
      </c>
      <c r="T39" s="59">
        <v>4817444</v>
      </c>
      <c r="U39" s="59">
        <v>-147822297</v>
      </c>
      <c r="V39" s="59">
        <v>3232130986</v>
      </c>
      <c r="W39" s="59">
        <v>2155975972</v>
      </c>
      <c r="X39" s="59">
        <v>1076155014</v>
      </c>
      <c r="Y39" s="60">
        <v>49.91</v>
      </c>
      <c r="Z39" s="61">
        <v>2155975972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-617248754</v>
      </c>
      <c r="C42" s="18">
        <v>0</v>
      </c>
      <c r="D42" s="58">
        <v>-690163589</v>
      </c>
      <c r="E42" s="59">
        <v>-570990814</v>
      </c>
      <c r="F42" s="59">
        <v>-35006339</v>
      </c>
      <c r="G42" s="59">
        <v>-41320155</v>
      </c>
      <c r="H42" s="59">
        <v>-42123874</v>
      </c>
      <c r="I42" s="59">
        <v>-118450368</v>
      </c>
      <c r="J42" s="59">
        <v>-48186307</v>
      </c>
      <c r="K42" s="59">
        <v>-32516880</v>
      </c>
      <c r="L42" s="59">
        <v>-88217426</v>
      </c>
      <c r="M42" s="59">
        <v>-168920613</v>
      </c>
      <c r="N42" s="59">
        <v>-38862014</v>
      </c>
      <c r="O42" s="59">
        <v>-40848273</v>
      </c>
      <c r="P42" s="59">
        <v>-68569440</v>
      </c>
      <c r="Q42" s="59">
        <v>-148279727</v>
      </c>
      <c r="R42" s="59">
        <v>-43384765</v>
      </c>
      <c r="S42" s="59">
        <v>-36362355</v>
      </c>
      <c r="T42" s="59">
        <v>-84700019</v>
      </c>
      <c r="U42" s="59">
        <v>-164447139</v>
      </c>
      <c r="V42" s="59">
        <v>-600097847</v>
      </c>
      <c r="W42" s="59">
        <v>-570990814</v>
      </c>
      <c r="X42" s="59">
        <v>-29107033</v>
      </c>
      <c r="Y42" s="60">
        <v>5.1</v>
      </c>
      <c r="Z42" s="61">
        <v>-570990814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3350853</v>
      </c>
      <c r="C44" s="18">
        <v>0</v>
      </c>
      <c r="D44" s="58">
        <v>-15500</v>
      </c>
      <c r="E44" s="59">
        <v>-15500</v>
      </c>
      <c r="F44" s="59">
        <v>2828854</v>
      </c>
      <c r="G44" s="59">
        <v>471</v>
      </c>
      <c r="H44" s="59">
        <v>1819977</v>
      </c>
      <c r="I44" s="59">
        <v>4649302</v>
      </c>
      <c r="J44" s="59">
        <v>137704</v>
      </c>
      <c r="K44" s="59">
        <v>-39503</v>
      </c>
      <c r="L44" s="59">
        <v>7067</v>
      </c>
      <c r="M44" s="59">
        <v>105268</v>
      </c>
      <c r="N44" s="59">
        <v>2367878</v>
      </c>
      <c r="O44" s="59">
        <v>7185</v>
      </c>
      <c r="P44" s="59">
        <v>768530</v>
      </c>
      <c r="Q44" s="59">
        <v>3143593</v>
      </c>
      <c r="R44" s="59">
        <v>7305</v>
      </c>
      <c r="S44" s="59">
        <v>138838</v>
      </c>
      <c r="T44" s="59">
        <v>640676</v>
      </c>
      <c r="U44" s="59">
        <v>786819</v>
      </c>
      <c r="V44" s="59">
        <v>8684982</v>
      </c>
      <c r="W44" s="59">
        <v>-15500</v>
      </c>
      <c r="X44" s="59">
        <v>8700482</v>
      </c>
      <c r="Y44" s="60">
        <v>-56132.14</v>
      </c>
      <c r="Z44" s="61">
        <v>-15500</v>
      </c>
    </row>
    <row r="45" spans="1:26" ht="12.75">
      <c r="A45" s="68" t="s">
        <v>61</v>
      </c>
      <c r="B45" s="21">
        <v>-612586201</v>
      </c>
      <c r="C45" s="21">
        <v>0</v>
      </c>
      <c r="D45" s="103">
        <v>-665802089</v>
      </c>
      <c r="E45" s="104">
        <v>-546629314</v>
      </c>
      <c r="F45" s="104">
        <v>31140798</v>
      </c>
      <c r="G45" s="104">
        <f>+F45+G42+G43+G44+G83</f>
        <v>-8804019</v>
      </c>
      <c r="H45" s="104">
        <f>+G45+H42+H43+H44+H83</f>
        <v>-49107916</v>
      </c>
      <c r="I45" s="104">
        <f>+H45</f>
        <v>-49107916</v>
      </c>
      <c r="J45" s="104">
        <f>+H45+J42+J43+J44+J83</f>
        <v>-97156519</v>
      </c>
      <c r="K45" s="104">
        <f>+J45+K42+K43+K44+K83</f>
        <v>-129712902</v>
      </c>
      <c r="L45" s="104">
        <f>+K45+L42+L43+L44+L83</f>
        <v>-217923261</v>
      </c>
      <c r="M45" s="104">
        <f>+L45</f>
        <v>-217923261</v>
      </c>
      <c r="N45" s="104">
        <f>+L45+N42+N43+N44+N83</f>
        <v>-254417397</v>
      </c>
      <c r="O45" s="104">
        <f>+N45+O42+O43+O44+O83</f>
        <v>-295258485</v>
      </c>
      <c r="P45" s="104">
        <f>+O45+P42+P43+P44+P83</f>
        <v>-363059395</v>
      </c>
      <c r="Q45" s="104">
        <f>+P45</f>
        <v>-363059395</v>
      </c>
      <c r="R45" s="104">
        <f>+P45+R42+R43+R44+R83</f>
        <v>-406436855</v>
      </c>
      <c r="S45" s="104">
        <f>+R45+S42+S43+S44+S83</f>
        <v>-442660372</v>
      </c>
      <c r="T45" s="104">
        <f>+S45+T42+T43+T44+T83</f>
        <v>-526739602</v>
      </c>
      <c r="U45" s="104">
        <f>+T45</f>
        <v>-526739602</v>
      </c>
      <c r="V45" s="104">
        <f>+U45</f>
        <v>-526739602</v>
      </c>
      <c r="W45" s="104">
        <f>+W83+W42+W43+W44</f>
        <v>-568974898</v>
      </c>
      <c r="X45" s="104">
        <f>+V45-W45</f>
        <v>42235296</v>
      </c>
      <c r="Y45" s="105">
        <f>+IF(W45&lt;&gt;0,+(X45/W45)*100,0)</f>
        <v>-7.423050849600046</v>
      </c>
      <c r="Z45" s="106">
        <v>-546629314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109</v>
      </c>
      <c r="B47" s="119" t="s">
        <v>95</v>
      </c>
      <c r="C47" s="119"/>
      <c r="D47" s="120" t="s">
        <v>96</v>
      </c>
      <c r="E47" s="121" t="s">
        <v>97</v>
      </c>
      <c r="F47" s="122"/>
      <c r="G47" s="122"/>
      <c r="H47" s="122"/>
      <c r="I47" s="123" t="s">
        <v>98</v>
      </c>
      <c r="J47" s="122"/>
      <c r="K47" s="122"/>
      <c r="L47" s="122"/>
      <c r="M47" s="123" t="s">
        <v>99</v>
      </c>
      <c r="N47" s="124"/>
      <c r="O47" s="124"/>
      <c r="P47" s="124"/>
      <c r="Q47" s="123" t="s">
        <v>100</v>
      </c>
      <c r="R47" s="124"/>
      <c r="S47" s="124"/>
      <c r="T47" s="124"/>
      <c r="U47" s="123" t="s">
        <v>101</v>
      </c>
      <c r="V47" s="123" t="s">
        <v>102</v>
      </c>
      <c r="W47" s="123" t="s">
        <v>103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110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134800239</v>
      </c>
      <c r="C68" s="18">
        <v>0</v>
      </c>
      <c r="D68" s="19">
        <v>142163600</v>
      </c>
      <c r="E68" s="20">
        <v>142163600</v>
      </c>
      <c r="F68" s="20">
        <v>11735435</v>
      </c>
      <c r="G68" s="20">
        <v>11867427</v>
      </c>
      <c r="H68" s="20">
        <v>11815200</v>
      </c>
      <c r="I68" s="20">
        <v>35418062</v>
      </c>
      <c r="J68" s="20">
        <v>11699858</v>
      </c>
      <c r="K68" s="20">
        <v>11752962</v>
      </c>
      <c r="L68" s="20">
        <v>11782874</v>
      </c>
      <c r="M68" s="20">
        <v>35235694</v>
      </c>
      <c r="N68" s="20">
        <v>11761079</v>
      </c>
      <c r="O68" s="20">
        <v>11760700</v>
      </c>
      <c r="P68" s="20">
        <v>11746533</v>
      </c>
      <c r="Q68" s="20">
        <v>35268312</v>
      </c>
      <c r="R68" s="20">
        <v>11903539</v>
      </c>
      <c r="S68" s="20">
        <v>11706735</v>
      </c>
      <c r="T68" s="20">
        <v>11677129</v>
      </c>
      <c r="U68" s="20">
        <v>35287403</v>
      </c>
      <c r="V68" s="20">
        <v>141209471</v>
      </c>
      <c r="W68" s="20">
        <v>142163600</v>
      </c>
      <c r="X68" s="20">
        <v>0</v>
      </c>
      <c r="Y68" s="19">
        <v>0</v>
      </c>
      <c r="Z68" s="22">
        <v>142163600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-895133</v>
      </c>
      <c r="H70" s="20">
        <v>0</v>
      </c>
      <c r="I70" s="20">
        <v>-895133</v>
      </c>
      <c r="J70" s="20">
        <v>0</v>
      </c>
      <c r="K70" s="20">
        <v>0</v>
      </c>
      <c r="L70" s="20">
        <v>-199584</v>
      </c>
      <c r="M70" s="20">
        <v>-199584</v>
      </c>
      <c r="N70" s="20">
        <v>0</v>
      </c>
      <c r="O70" s="20">
        <v>0</v>
      </c>
      <c r="P70" s="20">
        <v>0</v>
      </c>
      <c r="Q70" s="20">
        <v>0</v>
      </c>
      <c r="R70" s="20">
        <v>1094717</v>
      </c>
      <c r="S70" s="20">
        <v>0</v>
      </c>
      <c r="T70" s="20">
        <v>0</v>
      </c>
      <c r="U70" s="20">
        <v>1094717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147289521</v>
      </c>
      <c r="C71" s="18">
        <v>0</v>
      </c>
      <c r="D71" s="19">
        <v>171557000</v>
      </c>
      <c r="E71" s="20">
        <v>171557000</v>
      </c>
      <c r="F71" s="20">
        <v>11829889</v>
      </c>
      <c r="G71" s="20">
        <v>11866983</v>
      </c>
      <c r="H71" s="20">
        <v>14205709</v>
      </c>
      <c r="I71" s="20">
        <v>37902581</v>
      </c>
      <c r="J71" s="20">
        <v>14488072</v>
      </c>
      <c r="K71" s="20">
        <v>15330388</v>
      </c>
      <c r="L71" s="20">
        <v>15626320</v>
      </c>
      <c r="M71" s="20">
        <v>45444780</v>
      </c>
      <c r="N71" s="20">
        <v>14888085</v>
      </c>
      <c r="O71" s="20">
        <v>14599045</v>
      </c>
      <c r="P71" s="20">
        <v>15123534</v>
      </c>
      <c r="Q71" s="20">
        <v>44610664</v>
      </c>
      <c r="R71" s="20">
        <v>6644810</v>
      </c>
      <c r="S71" s="20">
        <v>10354810</v>
      </c>
      <c r="T71" s="20">
        <v>16651596</v>
      </c>
      <c r="U71" s="20">
        <v>33651216</v>
      </c>
      <c r="V71" s="20">
        <v>161609241</v>
      </c>
      <c r="W71" s="20">
        <v>171557000</v>
      </c>
      <c r="X71" s="20">
        <v>0</v>
      </c>
      <c r="Y71" s="19">
        <v>0</v>
      </c>
      <c r="Z71" s="22">
        <v>171557000</v>
      </c>
    </row>
    <row r="72" spans="1:26" ht="12.75" hidden="1">
      <c r="A72" s="38" t="s">
        <v>68</v>
      </c>
      <c r="B72" s="18">
        <v>2273943</v>
      </c>
      <c r="C72" s="18">
        <v>0</v>
      </c>
      <c r="D72" s="19">
        <v>2750000</v>
      </c>
      <c r="E72" s="20">
        <v>2750000</v>
      </c>
      <c r="F72" s="20">
        <v>336829</v>
      </c>
      <c r="G72" s="20">
        <v>278920</v>
      </c>
      <c r="H72" s="20">
        <v>167698</v>
      </c>
      <c r="I72" s="20">
        <v>783447</v>
      </c>
      <c r="J72" s="20">
        <v>262753</v>
      </c>
      <c r="K72" s="20">
        <v>244629</v>
      </c>
      <c r="L72" s="20">
        <v>210953</v>
      </c>
      <c r="M72" s="20">
        <v>718335</v>
      </c>
      <c r="N72" s="20">
        <v>202488</v>
      </c>
      <c r="O72" s="20">
        <v>167946</v>
      </c>
      <c r="P72" s="20">
        <v>213511</v>
      </c>
      <c r="Q72" s="20">
        <v>583945</v>
      </c>
      <c r="R72" s="20">
        <v>193572</v>
      </c>
      <c r="S72" s="20">
        <v>185518</v>
      </c>
      <c r="T72" s="20">
        <v>200028</v>
      </c>
      <c r="U72" s="20">
        <v>579118</v>
      </c>
      <c r="V72" s="20">
        <v>2664845</v>
      </c>
      <c r="W72" s="20">
        <v>2750000</v>
      </c>
      <c r="X72" s="20">
        <v>0</v>
      </c>
      <c r="Y72" s="19">
        <v>0</v>
      </c>
      <c r="Z72" s="22">
        <v>2750000</v>
      </c>
    </row>
    <row r="73" spans="1:26" ht="12.75" hidden="1">
      <c r="A73" s="38" t="s">
        <v>69</v>
      </c>
      <c r="B73" s="18">
        <v>4645258</v>
      </c>
      <c r="C73" s="18">
        <v>0</v>
      </c>
      <c r="D73" s="19">
        <v>9944428</v>
      </c>
      <c r="E73" s="20">
        <v>9944428</v>
      </c>
      <c r="F73" s="20">
        <v>872373</v>
      </c>
      <c r="G73" s="20">
        <v>846252</v>
      </c>
      <c r="H73" s="20">
        <v>831495</v>
      </c>
      <c r="I73" s="20">
        <v>2550120</v>
      </c>
      <c r="J73" s="20">
        <v>831534</v>
      </c>
      <c r="K73" s="20">
        <v>831613</v>
      </c>
      <c r="L73" s="20">
        <v>826300</v>
      </c>
      <c r="M73" s="20">
        <v>2489447</v>
      </c>
      <c r="N73" s="20">
        <v>829881</v>
      </c>
      <c r="O73" s="20">
        <v>827321</v>
      </c>
      <c r="P73" s="20">
        <v>826888</v>
      </c>
      <c r="Q73" s="20">
        <v>2484090</v>
      </c>
      <c r="R73" s="20">
        <v>826927</v>
      </c>
      <c r="S73" s="20">
        <v>826967</v>
      </c>
      <c r="T73" s="20">
        <v>826794</v>
      </c>
      <c r="U73" s="20">
        <v>2480688</v>
      </c>
      <c r="V73" s="20">
        <v>10004345</v>
      </c>
      <c r="W73" s="20">
        <v>9944428</v>
      </c>
      <c r="X73" s="20">
        <v>0</v>
      </c>
      <c r="Y73" s="19">
        <v>0</v>
      </c>
      <c r="Z73" s="22">
        <v>9944428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45873511</v>
      </c>
      <c r="C75" s="27">
        <v>0</v>
      </c>
      <c r="D75" s="28">
        <v>59790000</v>
      </c>
      <c r="E75" s="29">
        <v>59576790</v>
      </c>
      <c r="F75" s="29">
        <v>3266140</v>
      </c>
      <c r="G75" s="29">
        <v>4940732</v>
      </c>
      <c r="H75" s="29">
        <v>4905912</v>
      </c>
      <c r="I75" s="29">
        <v>13112784</v>
      </c>
      <c r="J75" s="29">
        <v>4995256</v>
      </c>
      <c r="K75" s="29">
        <v>5109809</v>
      </c>
      <c r="L75" s="29">
        <v>5047746</v>
      </c>
      <c r="M75" s="29">
        <v>15152811</v>
      </c>
      <c r="N75" s="29">
        <v>5368176</v>
      </c>
      <c r="O75" s="29">
        <v>5484529</v>
      </c>
      <c r="P75" s="29">
        <v>5615294</v>
      </c>
      <c r="Q75" s="29">
        <v>16467999</v>
      </c>
      <c r="R75" s="29">
        <v>5752876</v>
      </c>
      <c r="S75" s="29">
        <v>5938677</v>
      </c>
      <c r="T75" s="29">
        <v>5973620</v>
      </c>
      <c r="U75" s="29">
        <v>17665173</v>
      </c>
      <c r="V75" s="29">
        <v>62398767</v>
      </c>
      <c r="W75" s="29">
        <v>59576790</v>
      </c>
      <c r="X75" s="29">
        <v>0</v>
      </c>
      <c r="Y75" s="28">
        <v>0</v>
      </c>
      <c r="Z75" s="30">
        <v>59576790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1311700</v>
      </c>
      <c r="C83" s="18"/>
      <c r="D83" s="19">
        <v>24377000</v>
      </c>
      <c r="E83" s="20">
        <v>24377000</v>
      </c>
      <c r="F83" s="20">
        <v>63318283</v>
      </c>
      <c r="G83" s="20">
        <v>1374867</v>
      </c>
      <c r="H83" s="20"/>
      <c r="I83" s="20">
        <v>63318283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>
        <v>-19887</v>
      </c>
      <c r="U83" s="20"/>
      <c r="V83" s="20">
        <v>63318283</v>
      </c>
      <c r="W83" s="20">
        <v>2031416</v>
      </c>
      <c r="X83" s="20"/>
      <c r="Y83" s="19"/>
      <c r="Z83" s="22">
        <v>24377000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2.7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2.75">
      <c r="A7" s="57" t="s">
        <v>33</v>
      </c>
      <c r="B7" s="18">
        <v>0</v>
      </c>
      <c r="C7" s="18">
        <v>0</v>
      </c>
      <c r="D7" s="58">
        <v>1500000</v>
      </c>
      <c r="E7" s="59">
        <v>1200000</v>
      </c>
      <c r="F7" s="59">
        <v>0</v>
      </c>
      <c r="G7" s="59">
        <v>7979</v>
      </c>
      <c r="H7" s="59">
        <v>0</v>
      </c>
      <c r="I7" s="59">
        <v>7979</v>
      </c>
      <c r="J7" s="59">
        <v>844</v>
      </c>
      <c r="K7" s="59">
        <v>0</v>
      </c>
      <c r="L7" s="59">
        <v>45897</v>
      </c>
      <c r="M7" s="59">
        <v>46741</v>
      </c>
      <c r="N7" s="59">
        <v>10499</v>
      </c>
      <c r="O7" s="59">
        <v>12143</v>
      </c>
      <c r="P7" s="59">
        <v>27219</v>
      </c>
      <c r="Q7" s="59">
        <v>49861</v>
      </c>
      <c r="R7" s="59">
        <v>12108</v>
      </c>
      <c r="S7" s="59">
        <v>21860</v>
      </c>
      <c r="T7" s="59">
        <v>0</v>
      </c>
      <c r="U7" s="59">
        <v>33968</v>
      </c>
      <c r="V7" s="59">
        <v>138549</v>
      </c>
      <c r="W7" s="59">
        <v>1200000</v>
      </c>
      <c r="X7" s="59">
        <v>-1061451</v>
      </c>
      <c r="Y7" s="60">
        <v>-88.45</v>
      </c>
      <c r="Z7" s="61">
        <v>1200000</v>
      </c>
    </row>
    <row r="8" spans="1:26" ht="12.75">
      <c r="A8" s="57" t="s">
        <v>34</v>
      </c>
      <c r="B8" s="18">
        <v>0</v>
      </c>
      <c r="C8" s="18">
        <v>0</v>
      </c>
      <c r="D8" s="58">
        <v>341715000</v>
      </c>
      <c r="E8" s="59">
        <v>342221000</v>
      </c>
      <c r="F8" s="59">
        <v>0</v>
      </c>
      <c r="G8" s="59">
        <v>141366000</v>
      </c>
      <c r="H8" s="59">
        <v>0</v>
      </c>
      <c r="I8" s="59">
        <v>141366000</v>
      </c>
      <c r="J8" s="59">
        <v>0</v>
      </c>
      <c r="K8" s="59">
        <v>0</v>
      </c>
      <c r="L8" s="59">
        <v>111714000</v>
      </c>
      <c r="M8" s="59">
        <v>111714000</v>
      </c>
      <c r="N8" s="59">
        <v>0</v>
      </c>
      <c r="O8" s="59">
        <v>0</v>
      </c>
      <c r="P8" s="59">
        <v>85033270</v>
      </c>
      <c r="Q8" s="59">
        <v>85033270</v>
      </c>
      <c r="R8" s="59">
        <v>154971</v>
      </c>
      <c r="S8" s="59">
        <v>0</v>
      </c>
      <c r="T8" s="59">
        <v>0</v>
      </c>
      <c r="U8" s="59">
        <v>154971</v>
      </c>
      <c r="V8" s="59">
        <v>338268241</v>
      </c>
      <c r="W8" s="59">
        <v>342221000</v>
      </c>
      <c r="X8" s="59">
        <v>-3952759</v>
      </c>
      <c r="Y8" s="60">
        <v>-1.16</v>
      </c>
      <c r="Z8" s="61">
        <v>342221000</v>
      </c>
    </row>
    <row r="9" spans="1:26" ht="12.75">
      <c r="A9" s="57" t="s">
        <v>35</v>
      </c>
      <c r="B9" s="18">
        <v>0</v>
      </c>
      <c r="C9" s="18">
        <v>0</v>
      </c>
      <c r="D9" s="58">
        <v>300000</v>
      </c>
      <c r="E9" s="59">
        <v>110000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168949</v>
      </c>
      <c r="O9" s="59">
        <v>274797</v>
      </c>
      <c r="P9" s="59">
        <v>0</v>
      </c>
      <c r="Q9" s="59">
        <v>443746</v>
      </c>
      <c r="R9" s="59">
        <v>139310</v>
      </c>
      <c r="S9" s="59">
        <v>203764</v>
      </c>
      <c r="T9" s="59">
        <v>0</v>
      </c>
      <c r="U9" s="59">
        <v>343074</v>
      </c>
      <c r="V9" s="59">
        <v>786820</v>
      </c>
      <c r="W9" s="59">
        <v>110000</v>
      </c>
      <c r="X9" s="59">
        <v>676820</v>
      </c>
      <c r="Y9" s="60">
        <v>615.29</v>
      </c>
      <c r="Z9" s="61">
        <v>110000</v>
      </c>
    </row>
    <row r="10" spans="1:26" ht="20.25">
      <c r="A10" s="62" t="s">
        <v>104</v>
      </c>
      <c r="B10" s="63">
        <f>SUM(B5:B9)</f>
        <v>0</v>
      </c>
      <c r="C10" s="63">
        <f>SUM(C5:C9)</f>
        <v>0</v>
      </c>
      <c r="D10" s="64">
        <f aca="true" t="shared" si="0" ref="D10:Z10">SUM(D5:D9)</f>
        <v>343515000</v>
      </c>
      <c r="E10" s="65">
        <f t="shared" si="0"/>
        <v>343531000</v>
      </c>
      <c r="F10" s="65">
        <f t="shared" si="0"/>
        <v>0</v>
      </c>
      <c r="G10" s="65">
        <f t="shared" si="0"/>
        <v>141373979</v>
      </c>
      <c r="H10" s="65">
        <f t="shared" si="0"/>
        <v>0</v>
      </c>
      <c r="I10" s="65">
        <f t="shared" si="0"/>
        <v>141373979</v>
      </c>
      <c r="J10" s="65">
        <f t="shared" si="0"/>
        <v>844</v>
      </c>
      <c r="K10" s="65">
        <f t="shared" si="0"/>
        <v>0</v>
      </c>
      <c r="L10" s="65">
        <f t="shared" si="0"/>
        <v>111759897</v>
      </c>
      <c r="M10" s="65">
        <f t="shared" si="0"/>
        <v>111760741</v>
      </c>
      <c r="N10" s="65">
        <f t="shared" si="0"/>
        <v>179448</v>
      </c>
      <c r="O10" s="65">
        <f t="shared" si="0"/>
        <v>286940</v>
      </c>
      <c r="P10" s="65">
        <f t="shared" si="0"/>
        <v>85060489</v>
      </c>
      <c r="Q10" s="65">
        <f t="shared" si="0"/>
        <v>85526877</v>
      </c>
      <c r="R10" s="65">
        <f t="shared" si="0"/>
        <v>306389</v>
      </c>
      <c r="S10" s="65">
        <f t="shared" si="0"/>
        <v>225624</v>
      </c>
      <c r="T10" s="65">
        <f t="shared" si="0"/>
        <v>0</v>
      </c>
      <c r="U10" s="65">
        <f t="shared" si="0"/>
        <v>532013</v>
      </c>
      <c r="V10" s="65">
        <f t="shared" si="0"/>
        <v>339193610</v>
      </c>
      <c r="W10" s="65">
        <f t="shared" si="0"/>
        <v>343531000</v>
      </c>
      <c r="X10" s="65">
        <f t="shared" si="0"/>
        <v>-4337390</v>
      </c>
      <c r="Y10" s="66">
        <f>+IF(W10&lt;&gt;0,(X10/W10)*100,0)</f>
        <v>-1.2625905667901878</v>
      </c>
      <c r="Z10" s="67">
        <f t="shared" si="0"/>
        <v>343531000</v>
      </c>
    </row>
    <row r="11" spans="1:26" ht="12.75">
      <c r="A11" s="57" t="s">
        <v>36</v>
      </c>
      <c r="B11" s="18">
        <v>0</v>
      </c>
      <c r="C11" s="18">
        <v>0</v>
      </c>
      <c r="D11" s="58">
        <v>191929184</v>
      </c>
      <c r="E11" s="59">
        <v>194585151</v>
      </c>
      <c r="F11" s="59">
        <v>14546658</v>
      </c>
      <c r="G11" s="59">
        <v>14148935</v>
      </c>
      <c r="H11" s="59">
        <v>0</v>
      </c>
      <c r="I11" s="59">
        <v>28695593</v>
      </c>
      <c r="J11" s="59">
        <v>12993435</v>
      </c>
      <c r="K11" s="59">
        <v>14382781</v>
      </c>
      <c r="L11" s="59">
        <v>13305315</v>
      </c>
      <c r="M11" s="59">
        <v>40681531</v>
      </c>
      <c r="N11" s="59">
        <v>15413408</v>
      </c>
      <c r="O11" s="59">
        <v>14646693</v>
      </c>
      <c r="P11" s="59">
        <v>14460443</v>
      </c>
      <c r="Q11" s="59">
        <v>44520544</v>
      </c>
      <c r="R11" s="59">
        <v>14019063</v>
      </c>
      <c r="S11" s="59">
        <v>14586795</v>
      </c>
      <c r="T11" s="59">
        <v>0</v>
      </c>
      <c r="U11" s="59">
        <v>28605858</v>
      </c>
      <c r="V11" s="59">
        <v>142503526</v>
      </c>
      <c r="W11" s="59">
        <v>194585151</v>
      </c>
      <c r="X11" s="59">
        <v>-52081625</v>
      </c>
      <c r="Y11" s="60">
        <v>-26.77</v>
      </c>
      <c r="Z11" s="61">
        <v>194585151</v>
      </c>
    </row>
    <row r="12" spans="1:26" ht="12.75">
      <c r="A12" s="57" t="s">
        <v>37</v>
      </c>
      <c r="B12" s="18">
        <v>0</v>
      </c>
      <c r="C12" s="18">
        <v>0</v>
      </c>
      <c r="D12" s="58">
        <v>18661813</v>
      </c>
      <c r="E12" s="59">
        <v>18661813</v>
      </c>
      <c r="F12" s="59">
        <v>2489595</v>
      </c>
      <c r="G12" s="59">
        <v>2494393</v>
      </c>
      <c r="H12" s="59">
        <v>0</v>
      </c>
      <c r="I12" s="59">
        <v>4983988</v>
      </c>
      <c r="J12" s="59">
        <v>1365480</v>
      </c>
      <c r="K12" s="59">
        <v>2516982</v>
      </c>
      <c r="L12" s="59">
        <v>2467796</v>
      </c>
      <c r="M12" s="59">
        <v>6350258</v>
      </c>
      <c r="N12" s="59">
        <v>1037134</v>
      </c>
      <c r="O12" s="59">
        <v>2546984</v>
      </c>
      <c r="P12" s="59">
        <v>2545084</v>
      </c>
      <c r="Q12" s="59">
        <v>6129202</v>
      </c>
      <c r="R12" s="59">
        <v>2510078</v>
      </c>
      <c r="S12" s="59">
        <v>2511138</v>
      </c>
      <c r="T12" s="59">
        <v>0</v>
      </c>
      <c r="U12" s="59">
        <v>5021216</v>
      </c>
      <c r="V12" s="59">
        <v>22484664</v>
      </c>
      <c r="W12" s="59">
        <v>18661813</v>
      </c>
      <c r="X12" s="59">
        <v>3822851</v>
      </c>
      <c r="Y12" s="60">
        <v>20.48</v>
      </c>
      <c r="Z12" s="61">
        <v>18661813</v>
      </c>
    </row>
    <row r="13" spans="1:26" ht="12.75">
      <c r="A13" s="57" t="s">
        <v>105</v>
      </c>
      <c r="B13" s="18">
        <v>0</v>
      </c>
      <c r="C13" s="18">
        <v>0</v>
      </c>
      <c r="D13" s="58">
        <v>7392000</v>
      </c>
      <c r="E13" s="59">
        <v>6300000</v>
      </c>
      <c r="F13" s="59">
        <v>0</v>
      </c>
      <c r="G13" s="59">
        <v>30</v>
      </c>
      <c r="H13" s="59">
        <v>0</v>
      </c>
      <c r="I13" s="59">
        <v>30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266266</v>
      </c>
      <c r="Q13" s="59">
        <v>266266</v>
      </c>
      <c r="R13" s="59">
        <v>256569</v>
      </c>
      <c r="S13" s="59">
        <v>264667</v>
      </c>
      <c r="T13" s="59">
        <v>0</v>
      </c>
      <c r="U13" s="59">
        <v>521236</v>
      </c>
      <c r="V13" s="59">
        <v>787532</v>
      </c>
      <c r="W13" s="59">
        <v>6300000</v>
      </c>
      <c r="X13" s="59">
        <v>-5512468</v>
      </c>
      <c r="Y13" s="60">
        <v>-87.5</v>
      </c>
      <c r="Z13" s="61">
        <v>6300000</v>
      </c>
    </row>
    <row r="14" spans="1:26" ht="12.75">
      <c r="A14" s="57" t="s">
        <v>38</v>
      </c>
      <c r="B14" s="18">
        <v>0</v>
      </c>
      <c r="C14" s="18">
        <v>0</v>
      </c>
      <c r="D14" s="58">
        <v>0</v>
      </c>
      <c r="E14" s="59">
        <v>3331000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991578</v>
      </c>
      <c r="M14" s="59">
        <v>991578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991578</v>
      </c>
      <c r="W14" s="59">
        <v>3331000</v>
      </c>
      <c r="X14" s="59">
        <v>-2339422</v>
      </c>
      <c r="Y14" s="60">
        <v>-70.23</v>
      </c>
      <c r="Z14" s="61">
        <v>3331000</v>
      </c>
    </row>
    <row r="15" spans="1:26" ht="12.75">
      <c r="A15" s="57" t="s">
        <v>39</v>
      </c>
      <c r="B15" s="18">
        <v>0</v>
      </c>
      <c r="C15" s="18">
        <v>0</v>
      </c>
      <c r="D15" s="58">
        <v>3481850</v>
      </c>
      <c r="E15" s="59">
        <v>279000</v>
      </c>
      <c r="F15" s="59">
        <v>0</v>
      </c>
      <c r="G15" s="59">
        <v>0</v>
      </c>
      <c r="H15" s="59">
        <v>29271</v>
      </c>
      <c r="I15" s="59">
        <v>29271</v>
      </c>
      <c r="J15" s="59">
        <v>186</v>
      </c>
      <c r="K15" s="59">
        <v>189</v>
      </c>
      <c r="L15" s="59">
        <v>0</v>
      </c>
      <c r="M15" s="59">
        <v>375</v>
      </c>
      <c r="N15" s="59">
        <v>0</v>
      </c>
      <c r="O15" s="59">
        <v>1500</v>
      </c>
      <c r="P15" s="59">
        <v>0</v>
      </c>
      <c r="Q15" s="59">
        <v>1500</v>
      </c>
      <c r="R15" s="59">
        <v>0</v>
      </c>
      <c r="S15" s="59">
        <v>45060</v>
      </c>
      <c r="T15" s="59">
        <v>0</v>
      </c>
      <c r="U15" s="59">
        <v>45060</v>
      </c>
      <c r="V15" s="59">
        <v>76206</v>
      </c>
      <c r="W15" s="59">
        <v>279000</v>
      </c>
      <c r="X15" s="59">
        <v>-202794</v>
      </c>
      <c r="Y15" s="60">
        <v>-72.69</v>
      </c>
      <c r="Z15" s="61">
        <v>279000</v>
      </c>
    </row>
    <row r="16" spans="1:26" ht="12.75">
      <c r="A16" s="57" t="s">
        <v>34</v>
      </c>
      <c r="B16" s="18">
        <v>0</v>
      </c>
      <c r="C16" s="18">
        <v>0</v>
      </c>
      <c r="D16" s="58">
        <v>1909218</v>
      </c>
      <c r="E16" s="59">
        <v>1871000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1871000</v>
      </c>
      <c r="X16" s="59">
        <v>-1871000</v>
      </c>
      <c r="Y16" s="60">
        <v>-100</v>
      </c>
      <c r="Z16" s="61">
        <v>1871000</v>
      </c>
    </row>
    <row r="17" spans="1:26" ht="12.75">
      <c r="A17" s="57" t="s">
        <v>40</v>
      </c>
      <c r="B17" s="18">
        <v>0</v>
      </c>
      <c r="C17" s="18">
        <v>0</v>
      </c>
      <c r="D17" s="58">
        <v>94818411</v>
      </c>
      <c r="E17" s="59">
        <v>53666396</v>
      </c>
      <c r="F17" s="59">
        <v>1575509</v>
      </c>
      <c r="G17" s="59">
        <v>3727099</v>
      </c>
      <c r="H17" s="59">
        <v>176095</v>
      </c>
      <c r="I17" s="59">
        <v>5478703</v>
      </c>
      <c r="J17" s="59">
        <v>758733</v>
      </c>
      <c r="K17" s="59">
        <v>692505</v>
      </c>
      <c r="L17" s="59">
        <v>1406473</v>
      </c>
      <c r="M17" s="59">
        <v>2857711</v>
      </c>
      <c r="N17" s="59">
        <v>1053942</v>
      </c>
      <c r="O17" s="59">
        <v>1261258</v>
      </c>
      <c r="P17" s="59">
        <v>4221661</v>
      </c>
      <c r="Q17" s="59">
        <v>6536861</v>
      </c>
      <c r="R17" s="59">
        <v>1467641</v>
      </c>
      <c r="S17" s="59">
        <v>1799711</v>
      </c>
      <c r="T17" s="59">
        <v>0</v>
      </c>
      <c r="U17" s="59">
        <v>3267352</v>
      </c>
      <c r="V17" s="59">
        <v>18140627</v>
      </c>
      <c r="W17" s="59">
        <v>53666396</v>
      </c>
      <c r="X17" s="59">
        <v>-35525769</v>
      </c>
      <c r="Y17" s="60">
        <v>-66.2</v>
      </c>
      <c r="Z17" s="61">
        <v>53666396</v>
      </c>
    </row>
    <row r="18" spans="1:26" ht="12.75">
      <c r="A18" s="68" t="s">
        <v>41</v>
      </c>
      <c r="B18" s="69">
        <f>SUM(B11:B17)</f>
        <v>0</v>
      </c>
      <c r="C18" s="69">
        <f>SUM(C11:C17)</f>
        <v>0</v>
      </c>
      <c r="D18" s="70">
        <f aca="true" t="shared" si="1" ref="D18:Z18">SUM(D11:D17)</f>
        <v>318192476</v>
      </c>
      <c r="E18" s="71">
        <f t="shared" si="1"/>
        <v>278694360</v>
      </c>
      <c r="F18" s="71">
        <f t="shared" si="1"/>
        <v>18611762</v>
      </c>
      <c r="G18" s="71">
        <f t="shared" si="1"/>
        <v>20370457</v>
      </c>
      <c r="H18" s="71">
        <f t="shared" si="1"/>
        <v>205366</v>
      </c>
      <c r="I18" s="71">
        <f t="shared" si="1"/>
        <v>39187585</v>
      </c>
      <c r="J18" s="71">
        <f t="shared" si="1"/>
        <v>15117834</v>
      </c>
      <c r="K18" s="71">
        <f t="shared" si="1"/>
        <v>17592457</v>
      </c>
      <c r="L18" s="71">
        <f t="shared" si="1"/>
        <v>18171162</v>
      </c>
      <c r="M18" s="71">
        <f t="shared" si="1"/>
        <v>50881453</v>
      </c>
      <c r="N18" s="71">
        <f t="shared" si="1"/>
        <v>17504484</v>
      </c>
      <c r="O18" s="71">
        <f t="shared" si="1"/>
        <v>18456435</v>
      </c>
      <c r="P18" s="71">
        <f t="shared" si="1"/>
        <v>21493454</v>
      </c>
      <c r="Q18" s="71">
        <f t="shared" si="1"/>
        <v>57454373</v>
      </c>
      <c r="R18" s="71">
        <f t="shared" si="1"/>
        <v>18253351</v>
      </c>
      <c r="S18" s="71">
        <f t="shared" si="1"/>
        <v>19207371</v>
      </c>
      <c r="T18" s="71">
        <f t="shared" si="1"/>
        <v>0</v>
      </c>
      <c r="U18" s="71">
        <f t="shared" si="1"/>
        <v>37460722</v>
      </c>
      <c r="V18" s="71">
        <f t="shared" si="1"/>
        <v>184984133</v>
      </c>
      <c r="W18" s="71">
        <f t="shared" si="1"/>
        <v>278694360</v>
      </c>
      <c r="X18" s="71">
        <f t="shared" si="1"/>
        <v>-93710227</v>
      </c>
      <c r="Y18" s="66">
        <f>+IF(W18&lt;&gt;0,(X18/W18)*100,0)</f>
        <v>-33.624730331823</v>
      </c>
      <c r="Z18" s="72">
        <f t="shared" si="1"/>
        <v>278694360</v>
      </c>
    </row>
    <row r="19" spans="1:26" ht="12.75">
      <c r="A19" s="68" t="s">
        <v>42</v>
      </c>
      <c r="B19" s="73">
        <f>+B10-B18</f>
        <v>0</v>
      </c>
      <c r="C19" s="73">
        <f>+C10-C18</f>
        <v>0</v>
      </c>
      <c r="D19" s="74">
        <f aca="true" t="shared" si="2" ref="D19:Z19">+D10-D18</f>
        <v>25322524</v>
      </c>
      <c r="E19" s="75">
        <f t="shared" si="2"/>
        <v>64836640</v>
      </c>
      <c r="F19" s="75">
        <f t="shared" si="2"/>
        <v>-18611762</v>
      </c>
      <c r="G19" s="75">
        <f t="shared" si="2"/>
        <v>121003522</v>
      </c>
      <c r="H19" s="75">
        <f t="shared" si="2"/>
        <v>-205366</v>
      </c>
      <c r="I19" s="75">
        <f t="shared" si="2"/>
        <v>102186394</v>
      </c>
      <c r="J19" s="75">
        <f t="shared" si="2"/>
        <v>-15116990</v>
      </c>
      <c r="K19" s="75">
        <f t="shared" si="2"/>
        <v>-17592457</v>
      </c>
      <c r="L19" s="75">
        <f t="shared" si="2"/>
        <v>93588735</v>
      </c>
      <c r="M19" s="75">
        <f t="shared" si="2"/>
        <v>60879288</v>
      </c>
      <c r="N19" s="75">
        <f t="shared" si="2"/>
        <v>-17325036</v>
      </c>
      <c r="O19" s="75">
        <f t="shared" si="2"/>
        <v>-18169495</v>
      </c>
      <c r="P19" s="75">
        <f t="shared" si="2"/>
        <v>63567035</v>
      </c>
      <c r="Q19" s="75">
        <f t="shared" si="2"/>
        <v>28072504</v>
      </c>
      <c r="R19" s="75">
        <f t="shared" si="2"/>
        <v>-17946962</v>
      </c>
      <c r="S19" s="75">
        <f t="shared" si="2"/>
        <v>-18981747</v>
      </c>
      <c r="T19" s="75">
        <f t="shared" si="2"/>
        <v>0</v>
      </c>
      <c r="U19" s="75">
        <f t="shared" si="2"/>
        <v>-36928709</v>
      </c>
      <c r="V19" s="75">
        <f t="shared" si="2"/>
        <v>154209477</v>
      </c>
      <c r="W19" s="75">
        <f>IF(E10=E18,0,W10-W18)</f>
        <v>64836640</v>
      </c>
      <c r="X19" s="75">
        <f t="shared" si="2"/>
        <v>89372837</v>
      </c>
      <c r="Y19" s="76">
        <f>+IF(W19&lt;&gt;0,(X19/W19)*100,0)</f>
        <v>137.84310383758321</v>
      </c>
      <c r="Z19" s="77">
        <f t="shared" si="2"/>
        <v>64836640</v>
      </c>
    </row>
    <row r="20" spans="1:26" ht="20.25">
      <c r="A20" s="78" t="s">
        <v>43</v>
      </c>
      <c r="B20" s="79">
        <v>0</v>
      </c>
      <c r="C20" s="79">
        <v>0</v>
      </c>
      <c r="D20" s="80">
        <v>2504000</v>
      </c>
      <c r="E20" s="81">
        <v>2504000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411775</v>
      </c>
      <c r="Q20" s="81">
        <v>411775</v>
      </c>
      <c r="R20" s="81">
        <v>0</v>
      </c>
      <c r="S20" s="81">
        <v>0</v>
      </c>
      <c r="T20" s="81">
        <v>0</v>
      </c>
      <c r="U20" s="81">
        <v>0</v>
      </c>
      <c r="V20" s="81">
        <v>411775</v>
      </c>
      <c r="W20" s="81">
        <v>2504000</v>
      </c>
      <c r="X20" s="81">
        <v>-2092225</v>
      </c>
      <c r="Y20" s="82">
        <v>-83.56</v>
      </c>
      <c r="Z20" s="83">
        <v>2504000</v>
      </c>
    </row>
    <row r="21" spans="1:26" ht="41.25">
      <c r="A21" s="84" t="s">
        <v>106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107</v>
      </c>
      <c r="B22" s="91">
        <f>SUM(B19:B21)</f>
        <v>0</v>
      </c>
      <c r="C22" s="91">
        <f>SUM(C19:C21)</f>
        <v>0</v>
      </c>
      <c r="D22" s="92">
        <f aca="true" t="shared" si="3" ref="D22:Z22">SUM(D19:D21)</f>
        <v>27826524</v>
      </c>
      <c r="E22" s="93">
        <f t="shared" si="3"/>
        <v>67340640</v>
      </c>
      <c r="F22" s="93">
        <f t="shared" si="3"/>
        <v>-18611762</v>
      </c>
      <c r="G22" s="93">
        <f t="shared" si="3"/>
        <v>121003522</v>
      </c>
      <c r="H22" s="93">
        <f t="shared" si="3"/>
        <v>-205366</v>
      </c>
      <c r="I22" s="93">
        <f t="shared" si="3"/>
        <v>102186394</v>
      </c>
      <c r="J22" s="93">
        <f t="shared" si="3"/>
        <v>-15116990</v>
      </c>
      <c r="K22" s="93">
        <f t="shared" si="3"/>
        <v>-17592457</v>
      </c>
      <c r="L22" s="93">
        <f t="shared" si="3"/>
        <v>93588735</v>
      </c>
      <c r="M22" s="93">
        <f t="shared" si="3"/>
        <v>60879288</v>
      </c>
      <c r="N22" s="93">
        <f t="shared" si="3"/>
        <v>-17325036</v>
      </c>
      <c r="O22" s="93">
        <f t="shared" si="3"/>
        <v>-18169495</v>
      </c>
      <c r="P22" s="93">
        <f t="shared" si="3"/>
        <v>63978810</v>
      </c>
      <c r="Q22" s="93">
        <f t="shared" si="3"/>
        <v>28484279</v>
      </c>
      <c r="R22" s="93">
        <f t="shared" si="3"/>
        <v>-17946962</v>
      </c>
      <c r="S22" s="93">
        <f t="shared" si="3"/>
        <v>-18981747</v>
      </c>
      <c r="T22" s="93">
        <f t="shared" si="3"/>
        <v>0</v>
      </c>
      <c r="U22" s="93">
        <f t="shared" si="3"/>
        <v>-36928709</v>
      </c>
      <c r="V22" s="93">
        <f t="shared" si="3"/>
        <v>154621252</v>
      </c>
      <c r="W22" s="93">
        <f t="shared" si="3"/>
        <v>67340640</v>
      </c>
      <c r="X22" s="93">
        <f t="shared" si="3"/>
        <v>87280612</v>
      </c>
      <c r="Y22" s="94">
        <f>+IF(W22&lt;&gt;0,(X22/W22)*100,0)</f>
        <v>129.61060661140138</v>
      </c>
      <c r="Z22" s="95">
        <f t="shared" si="3"/>
        <v>67340640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0</v>
      </c>
      <c r="C24" s="73">
        <f>SUM(C22:C23)</f>
        <v>0</v>
      </c>
      <c r="D24" s="74">
        <f aca="true" t="shared" si="4" ref="D24:Z24">SUM(D22:D23)</f>
        <v>27826524</v>
      </c>
      <c r="E24" s="75">
        <f t="shared" si="4"/>
        <v>67340640</v>
      </c>
      <c r="F24" s="75">
        <f t="shared" si="4"/>
        <v>-18611762</v>
      </c>
      <c r="G24" s="75">
        <f t="shared" si="4"/>
        <v>121003522</v>
      </c>
      <c r="H24" s="75">
        <f t="shared" si="4"/>
        <v>-205366</v>
      </c>
      <c r="I24" s="75">
        <f t="shared" si="4"/>
        <v>102186394</v>
      </c>
      <c r="J24" s="75">
        <f t="shared" si="4"/>
        <v>-15116990</v>
      </c>
      <c r="K24" s="75">
        <f t="shared" si="4"/>
        <v>-17592457</v>
      </c>
      <c r="L24" s="75">
        <f t="shared" si="4"/>
        <v>93588735</v>
      </c>
      <c r="M24" s="75">
        <f t="shared" si="4"/>
        <v>60879288</v>
      </c>
      <c r="N24" s="75">
        <f t="shared" si="4"/>
        <v>-17325036</v>
      </c>
      <c r="O24" s="75">
        <f t="shared" si="4"/>
        <v>-18169495</v>
      </c>
      <c r="P24" s="75">
        <f t="shared" si="4"/>
        <v>63978810</v>
      </c>
      <c r="Q24" s="75">
        <f t="shared" si="4"/>
        <v>28484279</v>
      </c>
      <c r="R24" s="75">
        <f t="shared" si="4"/>
        <v>-17946962</v>
      </c>
      <c r="S24" s="75">
        <f t="shared" si="4"/>
        <v>-18981747</v>
      </c>
      <c r="T24" s="75">
        <f t="shared" si="4"/>
        <v>0</v>
      </c>
      <c r="U24" s="75">
        <f t="shared" si="4"/>
        <v>-36928709</v>
      </c>
      <c r="V24" s="75">
        <f t="shared" si="4"/>
        <v>154621252</v>
      </c>
      <c r="W24" s="75">
        <f t="shared" si="4"/>
        <v>67340640</v>
      </c>
      <c r="X24" s="75">
        <f t="shared" si="4"/>
        <v>87280612</v>
      </c>
      <c r="Y24" s="76">
        <f>+IF(W24&lt;&gt;0,(X24/W24)*100,0)</f>
        <v>129.61060661140138</v>
      </c>
      <c r="Z24" s="77">
        <f t="shared" si="4"/>
        <v>67340640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108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0</v>
      </c>
      <c r="C27" s="21">
        <v>0</v>
      </c>
      <c r="D27" s="103">
        <v>5000000</v>
      </c>
      <c r="E27" s="104">
        <v>50000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8346</v>
      </c>
      <c r="P27" s="104">
        <v>0</v>
      </c>
      <c r="Q27" s="104">
        <v>8346</v>
      </c>
      <c r="R27" s="104">
        <v>0</v>
      </c>
      <c r="S27" s="104">
        <v>0</v>
      </c>
      <c r="T27" s="104">
        <v>0</v>
      </c>
      <c r="U27" s="104">
        <v>0</v>
      </c>
      <c r="V27" s="104">
        <v>8346</v>
      </c>
      <c r="W27" s="104">
        <v>50000</v>
      </c>
      <c r="X27" s="104">
        <v>-41654</v>
      </c>
      <c r="Y27" s="105">
        <v>-83.31</v>
      </c>
      <c r="Z27" s="106">
        <v>50000</v>
      </c>
    </row>
    <row r="28" spans="1:26" ht="12.75">
      <c r="A28" s="107" t="s">
        <v>47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50000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8346</v>
      </c>
      <c r="P31" s="59">
        <v>0</v>
      </c>
      <c r="Q31" s="59">
        <v>8346</v>
      </c>
      <c r="R31" s="59">
        <v>0</v>
      </c>
      <c r="S31" s="59">
        <v>0</v>
      </c>
      <c r="T31" s="59">
        <v>0</v>
      </c>
      <c r="U31" s="59">
        <v>0</v>
      </c>
      <c r="V31" s="59">
        <v>8346</v>
      </c>
      <c r="W31" s="59">
        <v>50000</v>
      </c>
      <c r="X31" s="59">
        <v>-41654</v>
      </c>
      <c r="Y31" s="60">
        <v>-83.31</v>
      </c>
      <c r="Z31" s="61">
        <v>50000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0</v>
      </c>
      <c r="E32" s="104">
        <f t="shared" si="5"/>
        <v>50000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0</v>
      </c>
      <c r="O32" s="104">
        <f t="shared" si="5"/>
        <v>8346</v>
      </c>
      <c r="P32" s="104">
        <f t="shared" si="5"/>
        <v>0</v>
      </c>
      <c r="Q32" s="104">
        <f t="shared" si="5"/>
        <v>8346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8346</v>
      </c>
      <c r="W32" s="104">
        <f t="shared" si="5"/>
        <v>50000</v>
      </c>
      <c r="X32" s="104">
        <f t="shared" si="5"/>
        <v>-41654</v>
      </c>
      <c r="Y32" s="105">
        <f>+IF(W32&lt;&gt;0,(X32/W32)*100,0)</f>
        <v>-83.308</v>
      </c>
      <c r="Z32" s="106">
        <f t="shared" si="5"/>
        <v>50000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0</v>
      </c>
      <c r="C35" s="18">
        <v>0</v>
      </c>
      <c r="D35" s="58">
        <v>410492171</v>
      </c>
      <c r="E35" s="59">
        <v>195990641</v>
      </c>
      <c r="F35" s="59">
        <v>-15862907</v>
      </c>
      <c r="G35" s="59">
        <v>112585973</v>
      </c>
      <c r="H35" s="59">
        <v>-2093780</v>
      </c>
      <c r="I35" s="59">
        <v>94629286</v>
      </c>
      <c r="J35" s="59">
        <v>1379835</v>
      </c>
      <c r="K35" s="59">
        <v>-16149618</v>
      </c>
      <c r="L35" s="59">
        <v>91470081</v>
      </c>
      <c r="M35" s="59">
        <v>76700298</v>
      </c>
      <c r="N35" s="59">
        <v>-2321748</v>
      </c>
      <c r="O35" s="59">
        <v>-5290833</v>
      </c>
      <c r="P35" s="59">
        <v>60322013</v>
      </c>
      <c r="Q35" s="59">
        <v>52709432</v>
      </c>
      <c r="R35" s="59">
        <v>-18604165</v>
      </c>
      <c r="S35" s="59">
        <v>-17728103</v>
      </c>
      <c r="T35" s="59">
        <v>0</v>
      </c>
      <c r="U35" s="59">
        <v>-36332268</v>
      </c>
      <c r="V35" s="59">
        <v>187706748</v>
      </c>
      <c r="W35" s="59">
        <v>195990641</v>
      </c>
      <c r="X35" s="59">
        <v>-8283893</v>
      </c>
      <c r="Y35" s="60">
        <v>-4.23</v>
      </c>
      <c r="Z35" s="61">
        <v>195990641</v>
      </c>
    </row>
    <row r="36" spans="1:26" ht="12.75">
      <c r="A36" s="57" t="s">
        <v>53</v>
      </c>
      <c r="B36" s="18">
        <v>0</v>
      </c>
      <c r="C36" s="18">
        <v>0</v>
      </c>
      <c r="D36" s="58">
        <v>5000000</v>
      </c>
      <c r="E36" s="59">
        <v>6350000</v>
      </c>
      <c r="F36" s="59">
        <v>0</v>
      </c>
      <c r="G36" s="59">
        <v>-30</v>
      </c>
      <c r="H36" s="59">
        <v>0</v>
      </c>
      <c r="I36" s="59">
        <v>-30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8346</v>
      </c>
      <c r="P36" s="59">
        <v>-266266</v>
      </c>
      <c r="Q36" s="59">
        <v>-257920</v>
      </c>
      <c r="R36" s="59">
        <v>-256569</v>
      </c>
      <c r="S36" s="59">
        <v>-264667</v>
      </c>
      <c r="T36" s="59">
        <v>0</v>
      </c>
      <c r="U36" s="59">
        <v>-521236</v>
      </c>
      <c r="V36" s="59">
        <v>-779186</v>
      </c>
      <c r="W36" s="59">
        <v>6350000</v>
      </c>
      <c r="X36" s="59">
        <v>-7129186</v>
      </c>
      <c r="Y36" s="60">
        <v>-112.27</v>
      </c>
      <c r="Z36" s="61">
        <v>6350000</v>
      </c>
    </row>
    <row r="37" spans="1:26" ht="12.75">
      <c r="A37" s="57" t="s">
        <v>54</v>
      </c>
      <c r="B37" s="18">
        <v>0</v>
      </c>
      <c r="C37" s="18">
        <v>0</v>
      </c>
      <c r="D37" s="58">
        <v>15000000</v>
      </c>
      <c r="E37" s="59">
        <v>15000001</v>
      </c>
      <c r="F37" s="59">
        <v>2748855</v>
      </c>
      <c r="G37" s="59">
        <v>-8417579</v>
      </c>
      <c r="H37" s="59">
        <v>-1888414</v>
      </c>
      <c r="I37" s="59">
        <v>-7557138</v>
      </c>
      <c r="J37" s="59">
        <v>16496825</v>
      </c>
      <c r="K37" s="59">
        <v>1442839</v>
      </c>
      <c r="L37" s="59">
        <v>-2118654</v>
      </c>
      <c r="M37" s="59">
        <v>15821010</v>
      </c>
      <c r="N37" s="59">
        <v>15003288</v>
      </c>
      <c r="O37" s="59">
        <v>12887007</v>
      </c>
      <c r="P37" s="59">
        <v>-3923062</v>
      </c>
      <c r="Q37" s="59">
        <v>23967233</v>
      </c>
      <c r="R37" s="59">
        <v>-913771</v>
      </c>
      <c r="S37" s="59">
        <v>988979</v>
      </c>
      <c r="T37" s="59">
        <v>0</v>
      </c>
      <c r="U37" s="59">
        <v>75208</v>
      </c>
      <c r="V37" s="59">
        <v>32306313</v>
      </c>
      <c r="W37" s="59">
        <v>15000001</v>
      </c>
      <c r="X37" s="59">
        <v>17306312</v>
      </c>
      <c r="Y37" s="60">
        <v>115.38</v>
      </c>
      <c r="Z37" s="61">
        <v>15000001</v>
      </c>
    </row>
    <row r="38" spans="1:26" ht="12.75">
      <c r="A38" s="57" t="s">
        <v>55</v>
      </c>
      <c r="B38" s="18">
        <v>0</v>
      </c>
      <c r="C38" s="18">
        <v>0</v>
      </c>
      <c r="D38" s="58">
        <v>12712000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60">
        <v>0</v>
      </c>
      <c r="Z38" s="61">
        <v>0</v>
      </c>
    </row>
    <row r="39" spans="1:26" ht="12.75">
      <c r="A39" s="57" t="s">
        <v>56</v>
      </c>
      <c r="B39" s="18">
        <v>0</v>
      </c>
      <c r="C39" s="18">
        <v>0</v>
      </c>
      <c r="D39" s="58">
        <v>359953647</v>
      </c>
      <c r="E39" s="59">
        <v>120000000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1</v>
      </c>
      <c r="P39" s="59">
        <v>-1</v>
      </c>
      <c r="Q39" s="59">
        <v>0</v>
      </c>
      <c r="R39" s="59">
        <v>-1</v>
      </c>
      <c r="S39" s="59">
        <v>-2</v>
      </c>
      <c r="T39" s="59">
        <v>0</v>
      </c>
      <c r="U39" s="59">
        <v>-3</v>
      </c>
      <c r="V39" s="59">
        <v>-3</v>
      </c>
      <c r="W39" s="59">
        <v>120000000</v>
      </c>
      <c r="X39" s="59">
        <v>-120000003</v>
      </c>
      <c r="Y39" s="60">
        <v>-100</v>
      </c>
      <c r="Z39" s="61">
        <v>120000000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0</v>
      </c>
      <c r="C42" s="18">
        <v>0</v>
      </c>
      <c r="D42" s="58">
        <v>-310800476</v>
      </c>
      <c r="E42" s="59">
        <v>-272394360</v>
      </c>
      <c r="F42" s="59">
        <v>-18611762</v>
      </c>
      <c r="G42" s="59">
        <v>-20370427</v>
      </c>
      <c r="H42" s="59">
        <v>-205366</v>
      </c>
      <c r="I42" s="59">
        <v>-39187555</v>
      </c>
      <c r="J42" s="59">
        <v>-15117834</v>
      </c>
      <c r="K42" s="59">
        <v>-17592457</v>
      </c>
      <c r="L42" s="59">
        <v>-18171162</v>
      </c>
      <c r="M42" s="59">
        <v>-50881453</v>
      </c>
      <c r="N42" s="59">
        <v>-17504484</v>
      </c>
      <c r="O42" s="59">
        <v>-18456435</v>
      </c>
      <c r="P42" s="59">
        <v>-21227188</v>
      </c>
      <c r="Q42" s="59">
        <v>-57188107</v>
      </c>
      <c r="R42" s="59">
        <v>-17996782</v>
      </c>
      <c r="S42" s="59">
        <v>-18942704</v>
      </c>
      <c r="T42" s="59">
        <v>0</v>
      </c>
      <c r="U42" s="59">
        <v>-36939486</v>
      </c>
      <c r="V42" s="59">
        <v>-184196601</v>
      </c>
      <c r="W42" s="59">
        <v>-272394360</v>
      </c>
      <c r="X42" s="59">
        <v>88197759</v>
      </c>
      <c r="Y42" s="60">
        <v>-32.38</v>
      </c>
      <c r="Z42" s="61">
        <v>-272394360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2.75">
      <c r="A45" s="68" t="s">
        <v>61</v>
      </c>
      <c r="B45" s="21">
        <v>0</v>
      </c>
      <c r="C45" s="21">
        <v>0</v>
      </c>
      <c r="D45" s="103">
        <v>-310800476</v>
      </c>
      <c r="E45" s="104">
        <v>-272394360</v>
      </c>
      <c r="F45" s="104">
        <v>-18611762</v>
      </c>
      <c r="G45" s="104">
        <f>+F45+G42+G43+G44+G83</f>
        <v>-38982189</v>
      </c>
      <c r="H45" s="104">
        <f>+G45+H42+H43+H44+H83</f>
        <v>-39187555</v>
      </c>
      <c r="I45" s="104">
        <f>+H45</f>
        <v>-39187555</v>
      </c>
      <c r="J45" s="104">
        <f>+H45+J42+J43+J44+J83</f>
        <v>-54305389</v>
      </c>
      <c r="K45" s="104">
        <f>+J45+K42+K43+K44+K83</f>
        <v>-71897846</v>
      </c>
      <c r="L45" s="104">
        <f>+K45+L42+L43+L44+L83</f>
        <v>-90069008</v>
      </c>
      <c r="M45" s="104">
        <f>+L45</f>
        <v>-90069008</v>
      </c>
      <c r="N45" s="104">
        <f>+L45+N42+N43+N44+N83</f>
        <v>-107573492</v>
      </c>
      <c r="O45" s="104">
        <f>+N45+O42+O43+O44+O83</f>
        <v>-126029927</v>
      </c>
      <c r="P45" s="104">
        <f>+O45+P42+P43+P44+P83</f>
        <v>-147257115</v>
      </c>
      <c r="Q45" s="104">
        <f>+P45</f>
        <v>-147257115</v>
      </c>
      <c r="R45" s="104">
        <f>+P45+R42+R43+R44+R83</f>
        <v>-165253897</v>
      </c>
      <c r="S45" s="104">
        <f>+R45+S42+S43+S44+S83</f>
        <v>-184196601</v>
      </c>
      <c r="T45" s="104">
        <f>+S45+T42+T43+T44+T83</f>
        <v>-184196601</v>
      </c>
      <c r="U45" s="104">
        <f>+T45</f>
        <v>-184196601</v>
      </c>
      <c r="V45" s="104">
        <f>+U45</f>
        <v>-184196601</v>
      </c>
      <c r="W45" s="104">
        <f>+W83+W42+W43+W44</f>
        <v>-272394360</v>
      </c>
      <c r="X45" s="104">
        <f>+V45-W45</f>
        <v>88197759</v>
      </c>
      <c r="Y45" s="105">
        <f>+IF(W45&lt;&gt;0,+(X45/W45)*100,0)</f>
        <v>-32.378702334365514</v>
      </c>
      <c r="Z45" s="106">
        <v>-272394360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109</v>
      </c>
      <c r="B47" s="119" t="s">
        <v>95</v>
      </c>
      <c r="C47" s="119"/>
      <c r="D47" s="120" t="s">
        <v>96</v>
      </c>
      <c r="E47" s="121" t="s">
        <v>97</v>
      </c>
      <c r="F47" s="122"/>
      <c r="G47" s="122"/>
      <c r="H47" s="122"/>
      <c r="I47" s="123" t="s">
        <v>98</v>
      </c>
      <c r="J47" s="122"/>
      <c r="K47" s="122"/>
      <c r="L47" s="122"/>
      <c r="M47" s="123" t="s">
        <v>99</v>
      </c>
      <c r="N47" s="124"/>
      <c r="O47" s="124"/>
      <c r="P47" s="124"/>
      <c r="Q47" s="123" t="s">
        <v>100</v>
      </c>
      <c r="R47" s="124"/>
      <c r="S47" s="124"/>
      <c r="T47" s="124"/>
      <c r="U47" s="123" t="s">
        <v>101</v>
      </c>
      <c r="V47" s="123" t="s">
        <v>102</v>
      </c>
      <c r="W47" s="123" t="s">
        <v>103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110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9">
        <v>0</v>
      </c>
      <c r="Z68" s="22">
        <v>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9">
        <v>0</v>
      </c>
      <c r="Z73" s="22">
        <v>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168949</v>
      </c>
      <c r="O75" s="29">
        <v>274797</v>
      </c>
      <c r="P75" s="29">
        <v>0</v>
      </c>
      <c r="Q75" s="29">
        <v>443746</v>
      </c>
      <c r="R75" s="29">
        <v>139310</v>
      </c>
      <c r="S75" s="29">
        <v>203764</v>
      </c>
      <c r="T75" s="29">
        <v>0</v>
      </c>
      <c r="U75" s="29">
        <v>343074</v>
      </c>
      <c r="V75" s="29">
        <v>786820</v>
      </c>
      <c r="W75" s="29">
        <v>0</v>
      </c>
      <c r="X75" s="29">
        <v>0</v>
      </c>
      <c r="Y75" s="28">
        <v>0</v>
      </c>
      <c r="Z75" s="30">
        <v>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16935540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22</v>
      </c>
      <c r="K5" s="59">
        <v>0</v>
      </c>
      <c r="L5" s="59">
        <v>0</v>
      </c>
      <c r="M5" s="59">
        <v>22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73</v>
      </c>
      <c r="T5" s="59">
        <v>0</v>
      </c>
      <c r="U5" s="59">
        <v>73</v>
      </c>
      <c r="V5" s="59">
        <v>95</v>
      </c>
      <c r="W5" s="59">
        <v>0</v>
      </c>
      <c r="X5" s="59">
        <v>95</v>
      </c>
      <c r="Y5" s="60">
        <v>0</v>
      </c>
      <c r="Z5" s="61">
        <v>0</v>
      </c>
    </row>
    <row r="6" spans="1:26" ht="12.75">
      <c r="A6" s="57" t="s">
        <v>32</v>
      </c>
      <c r="B6" s="18">
        <v>607157</v>
      </c>
      <c r="C6" s="18">
        <v>0</v>
      </c>
      <c r="D6" s="58">
        <v>0</v>
      </c>
      <c r="E6" s="59">
        <v>0</v>
      </c>
      <c r="F6" s="59">
        <v>384</v>
      </c>
      <c r="G6" s="59">
        <v>0</v>
      </c>
      <c r="H6" s="59">
        <v>0</v>
      </c>
      <c r="I6" s="59">
        <v>384</v>
      </c>
      <c r="J6" s="59">
        <v>33518</v>
      </c>
      <c r="K6" s="59">
        <v>41359</v>
      </c>
      <c r="L6" s="59">
        <v>0</v>
      </c>
      <c r="M6" s="59">
        <v>74877</v>
      </c>
      <c r="N6" s="59">
        <v>384</v>
      </c>
      <c r="O6" s="59">
        <v>28360</v>
      </c>
      <c r="P6" s="59">
        <v>384</v>
      </c>
      <c r="Q6" s="59">
        <v>29128</v>
      </c>
      <c r="R6" s="59">
        <v>384</v>
      </c>
      <c r="S6" s="59">
        <v>156604</v>
      </c>
      <c r="T6" s="59">
        <v>0</v>
      </c>
      <c r="U6" s="59">
        <v>156988</v>
      </c>
      <c r="V6" s="59">
        <v>261377</v>
      </c>
      <c r="W6" s="59">
        <v>0</v>
      </c>
      <c r="X6" s="59">
        <v>261377</v>
      </c>
      <c r="Y6" s="60">
        <v>0</v>
      </c>
      <c r="Z6" s="61">
        <v>0</v>
      </c>
    </row>
    <row r="7" spans="1:26" ht="12.75">
      <c r="A7" s="57" t="s">
        <v>33</v>
      </c>
      <c r="B7" s="18">
        <v>0</v>
      </c>
      <c r="C7" s="18">
        <v>0</v>
      </c>
      <c r="D7" s="58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0</v>
      </c>
      <c r="X7" s="59">
        <v>0</v>
      </c>
      <c r="Y7" s="60">
        <v>0</v>
      </c>
      <c r="Z7" s="61">
        <v>0</v>
      </c>
    </row>
    <row r="8" spans="1:26" ht="12.75">
      <c r="A8" s="57" t="s">
        <v>34</v>
      </c>
      <c r="B8" s="18">
        <v>145106228</v>
      </c>
      <c r="C8" s="18">
        <v>0</v>
      </c>
      <c r="D8" s="58">
        <v>0</v>
      </c>
      <c r="E8" s="59">
        <v>74189119</v>
      </c>
      <c r="F8" s="59">
        <v>52356000</v>
      </c>
      <c r="G8" s="59">
        <v>0</v>
      </c>
      <c r="H8" s="59">
        <v>0</v>
      </c>
      <c r="I8" s="59">
        <v>52356000</v>
      </c>
      <c r="J8" s="59">
        <v>3449</v>
      </c>
      <c r="K8" s="59">
        <v>1424</v>
      </c>
      <c r="L8" s="59">
        <v>0</v>
      </c>
      <c r="M8" s="59">
        <v>4873</v>
      </c>
      <c r="N8" s="59">
        <v>479</v>
      </c>
      <c r="O8" s="59">
        <v>0</v>
      </c>
      <c r="P8" s="59">
        <v>31414000</v>
      </c>
      <c r="Q8" s="59">
        <v>31414479</v>
      </c>
      <c r="R8" s="59">
        <v>0</v>
      </c>
      <c r="S8" s="59">
        <v>39130521</v>
      </c>
      <c r="T8" s="59">
        <v>0</v>
      </c>
      <c r="U8" s="59">
        <v>39130521</v>
      </c>
      <c r="V8" s="59">
        <v>122905873</v>
      </c>
      <c r="W8" s="59">
        <v>74189119</v>
      </c>
      <c r="X8" s="59">
        <v>48716754</v>
      </c>
      <c r="Y8" s="60">
        <v>65.67</v>
      </c>
      <c r="Z8" s="61">
        <v>74189119</v>
      </c>
    </row>
    <row r="9" spans="1:26" ht="12.75">
      <c r="A9" s="57" t="s">
        <v>35</v>
      </c>
      <c r="B9" s="18">
        <v>10209079</v>
      </c>
      <c r="C9" s="18">
        <v>0</v>
      </c>
      <c r="D9" s="58">
        <v>0</v>
      </c>
      <c r="E9" s="59">
        <v>0</v>
      </c>
      <c r="F9" s="59">
        <v>146032</v>
      </c>
      <c r="G9" s="59">
        <v>0</v>
      </c>
      <c r="H9" s="59">
        <v>0</v>
      </c>
      <c r="I9" s="59">
        <v>146032</v>
      </c>
      <c r="J9" s="59">
        <v>247662</v>
      </c>
      <c r="K9" s="59">
        <v>134165</v>
      </c>
      <c r="L9" s="59">
        <v>0</v>
      </c>
      <c r="M9" s="59">
        <v>381827</v>
      </c>
      <c r="N9" s="59">
        <v>88455</v>
      </c>
      <c r="O9" s="59">
        <v>275928</v>
      </c>
      <c r="P9" s="59">
        <v>263695</v>
      </c>
      <c r="Q9" s="59">
        <v>628078</v>
      </c>
      <c r="R9" s="59">
        <v>362217</v>
      </c>
      <c r="S9" s="59">
        <v>1519752</v>
      </c>
      <c r="T9" s="59">
        <v>0</v>
      </c>
      <c r="U9" s="59">
        <v>1881969</v>
      </c>
      <c r="V9" s="59">
        <v>3037906</v>
      </c>
      <c r="W9" s="59">
        <v>0</v>
      </c>
      <c r="X9" s="59">
        <v>3037906</v>
      </c>
      <c r="Y9" s="60">
        <v>0</v>
      </c>
      <c r="Z9" s="61">
        <v>0</v>
      </c>
    </row>
    <row r="10" spans="1:26" ht="20.25">
      <c r="A10" s="62" t="s">
        <v>104</v>
      </c>
      <c r="B10" s="63">
        <f>SUM(B5:B9)</f>
        <v>172858004</v>
      </c>
      <c r="C10" s="63">
        <f>SUM(C5:C9)</f>
        <v>0</v>
      </c>
      <c r="D10" s="64">
        <f aca="true" t="shared" si="0" ref="D10:Z10">SUM(D5:D9)</f>
        <v>0</v>
      </c>
      <c r="E10" s="65">
        <f t="shared" si="0"/>
        <v>74189119</v>
      </c>
      <c r="F10" s="65">
        <f t="shared" si="0"/>
        <v>52502416</v>
      </c>
      <c r="G10" s="65">
        <f t="shared" si="0"/>
        <v>0</v>
      </c>
      <c r="H10" s="65">
        <f t="shared" si="0"/>
        <v>0</v>
      </c>
      <c r="I10" s="65">
        <f t="shared" si="0"/>
        <v>52502416</v>
      </c>
      <c r="J10" s="65">
        <f t="shared" si="0"/>
        <v>284651</v>
      </c>
      <c r="K10" s="65">
        <f t="shared" si="0"/>
        <v>176948</v>
      </c>
      <c r="L10" s="65">
        <f t="shared" si="0"/>
        <v>0</v>
      </c>
      <c r="M10" s="65">
        <f t="shared" si="0"/>
        <v>461599</v>
      </c>
      <c r="N10" s="65">
        <f t="shared" si="0"/>
        <v>89318</v>
      </c>
      <c r="O10" s="65">
        <f t="shared" si="0"/>
        <v>304288</v>
      </c>
      <c r="P10" s="65">
        <f t="shared" si="0"/>
        <v>31678079</v>
      </c>
      <c r="Q10" s="65">
        <f t="shared" si="0"/>
        <v>32071685</v>
      </c>
      <c r="R10" s="65">
        <f t="shared" si="0"/>
        <v>362601</v>
      </c>
      <c r="S10" s="65">
        <f t="shared" si="0"/>
        <v>40806950</v>
      </c>
      <c r="T10" s="65">
        <f t="shared" si="0"/>
        <v>0</v>
      </c>
      <c r="U10" s="65">
        <f t="shared" si="0"/>
        <v>41169551</v>
      </c>
      <c r="V10" s="65">
        <f t="shared" si="0"/>
        <v>126205251</v>
      </c>
      <c r="W10" s="65">
        <f t="shared" si="0"/>
        <v>74189119</v>
      </c>
      <c r="X10" s="65">
        <f t="shared" si="0"/>
        <v>52016132</v>
      </c>
      <c r="Y10" s="66">
        <f>+IF(W10&lt;&gt;0,(X10/W10)*100,0)</f>
        <v>70.11288542191747</v>
      </c>
      <c r="Z10" s="67">
        <f t="shared" si="0"/>
        <v>74189119</v>
      </c>
    </row>
    <row r="11" spans="1:26" ht="12.75">
      <c r="A11" s="57" t="s">
        <v>36</v>
      </c>
      <c r="B11" s="18">
        <v>59299627</v>
      </c>
      <c r="C11" s="18">
        <v>0</v>
      </c>
      <c r="D11" s="58">
        <v>79841976</v>
      </c>
      <c r="E11" s="59">
        <v>81916393</v>
      </c>
      <c r="F11" s="59">
        <v>6229338</v>
      </c>
      <c r="G11" s="59">
        <v>0</v>
      </c>
      <c r="H11" s="59">
        <v>0</v>
      </c>
      <c r="I11" s="59">
        <v>6229338</v>
      </c>
      <c r="J11" s="59">
        <v>5992272</v>
      </c>
      <c r="K11" s="59">
        <v>9636730</v>
      </c>
      <c r="L11" s="59">
        <v>0</v>
      </c>
      <c r="M11" s="59">
        <v>15629002</v>
      </c>
      <c r="N11" s="59">
        <v>760</v>
      </c>
      <c r="O11" s="59">
        <v>5698591</v>
      </c>
      <c r="P11" s="59">
        <v>5623086</v>
      </c>
      <c r="Q11" s="59">
        <v>11322437</v>
      </c>
      <c r="R11" s="59">
        <v>5738318</v>
      </c>
      <c r="S11" s="59">
        <v>23905967</v>
      </c>
      <c r="T11" s="59">
        <v>0</v>
      </c>
      <c r="U11" s="59">
        <v>29644285</v>
      </c>
      <c r="V11" s="59">
        <v>62825062</v>
      </c>
      <c r="W11" s="59">
        <v>81916393</v>
      </c>
      <c r="X11" s="59">
        <v>-19091331</v>
      </c>
      <c r="Y11" s="60">
        <v>-23.31</v>
      </c>
      <c r="Z11" s="61">
        <v>81916393</v>
      </c>
    </row>
    <row r="12" spans="1:26" ht="12.75">
      <c r="A12" s="57" t="s">
        <v>37</v>
      </c>
      <c r="B12" s="18">
        <v>11178687</v>
      </c>
      <c r="C12" s="18">
        <v>0</v>
      </c>
      <c r="D12" s="58">
        <v>12463200</v>
      </c>
      <c r="E12" s="59">
        <v>12463194</v>
      </c>
      <c r="F12" s="59">
        <v>810763</v>
      </c>
      <c r="G12" s="59">
        <v>0</v>
      </c>
      <c r="H12" s="59">
        <v>0</v>
      </c>
      <c r="I12" s="59">
        <v>810763</v>
      </c>
      <c r="J12" s="59">
        <v>891224</v>
      </c>
      <c r="K12" s="59">
        <v>890925</v>
      </c>
      <c r="L12" s="59">
        <v>0</v>
      </c>
      <c r="M12" s="59">
        <v>1782149</v>
      </c>
      <c r="N12" s="59">
        <v>0</v>
      </c>
      <c r="O12" s="59">
        <v>890925</v>
      </c>
      <c r="P12" s="59">
        <v>892174</v>
      </c>
      <c r="Q12" s="59">
        <v>1783099</v>
      </c>
      <c r="R12" s="59">
        <v>890924</v>
      </c>
      <c r="S12" s="59">
        <v>3573243</v>
      </c>
      <c r="T12" s="59">
        <v>0</v>
      </c>
      <c r="U12" s="59">
        <v>4464167</v>
      </c>
      <c r="V12" s="59">
        <v>8840178</v>
      </c>
      <c r="W12" s="59">
        <v>12463194</v>
      </c>
      <c r="X12" s="59">
        <v>-3623016</v>
      </c>
      <c r="Y12" s="60">
        <v>-29.07</v>
      </c>
      <c r="Z12" s="61">
        <v>12463194</v>
      </c>
    </row>
    <row r="13" spans="1:26" ht="12.75">
      <c r="A13" s="57" t="s">
        <v>105</v>
      </c>
      <c r="B13" s="18">
        <v>11368259</v>
      </c>
      <c r="C13" s="18">
        <v>0</v>
      </c>
      <c r="D13" s="58">
        <v>12500000</v>
      </c>
      <c r="E13" s="59">
        <v>12500000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12500000</v>
      </c>
      <c r="X13" s="59">
        <v>-12500000</v>
      </c>
      <c r="Y13" s="60">
        <v>-100</v>
      </c>
      <c r="Z13" s="61">
        <v>12500000</v>
      </c>
    </row>
    <row r="14" spans="1:26" ht="12.75">
      <c r="A14" s="57" t="s">
        <v>38</v>
      </c>
      <c r="B14" s="18">
        <v>934296</v>
      </c>
      <c r="C14" s="18">
        <v>0</v>
      </c>
      <c r="D14" s="58">
        <v>60000</v>
      </c>
      <c r="E14" s="59">
        <v>60000</v>
      </c>
      <c r="F14" s="59">
        <v>22</v>
      </c>
      <c r="G14" s="59">
        <v>0</v>
      </c>
      <c r="H14" s="59">
        <v>0</v>
      </c>
      <c r="I14" s="59">
        <v>22</v>
      </c>
      <c r="J14" s="59">
        <v>22989</v>
      </c>
      <c r="K14" s="59">
        <v>9584</v>
      </c>
      <c r="L14" s="59">
        <v>0</v>
      </c>
      <c r="M14" s="59">
        <v>32573</v>
      </c>
      <c r="N14" s="59">
        <v>0</v>
      </c>
      <c r="O14" s="59">
        <v>986</v>
      </c>
      <c r="P14" s="59">
        <v>1175</v>
      </c>
      <c r="Q14" s="59">
        <v>2161</v>
      </c>
      <c r="R14" s="59">
        <v>542</v>
      </c>
      <c r="S14" s="59">
        <v>13660</v>
      </c>
      <c r="T14" s="59">
        <v>0</v>
      </c>
      <c r="U14" s="59">
        <v>14202</v>
      </c>
      <c r="V14" s="59">
        <v>48958</v>
      </c>
      <c r="W14" s="59">
        <v>60000</v>
      </c>
      <c r="X14" s="59">
        <v>-11042</v>
      </c>
      <c r="Y14" s="60">
        <v>-18.4</v>
      </c>
      <c r="Z14" s="61">
        <v>60000</v>
      </c>
    </row>
    <row r="15" spans="1:26" ht="12.75">
      <c r="A15" s="57" t="s">
        <v>39</v>
      </c>
      <c r="B15" s="18">
        <v>2997316</v>
      </c>
      <c r="C15" s="18">
        <v>0</v>
      </c>
      <c r="D15" s="58">
        <v>3090000</v>
      </c>
      <c r="E15" s="59">
        <v>2735000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1144107</v>
      </c>
      <c r="L15" s="59">
        <v>0</v>
      </c>
      <c r="M15" s="59">
        <v>1144107</v>
      </c>
      <c r="N15" s="59">
        <v>380819</v>
      </c>
      <c r="O15" s="59">
        <v>385065</v>
      </c>
      <c r="P15" s="59">
        <v>382463</v>
      </c>
      <c r="Q15" s="59">
        <v>1148347</v>
      </c>
      <c r="R15" s="59">
        <v>0</v>
      </c>
      <c r="S15" s="59">
        <v>17756</v>
      </c>
      <c r="T15" s="59">
        <v>0</v>
      </c>
      <c r="U15" s="59">
        <v>17756</v>
      </c>
      <c r="V15" s="59">
        <v>2310210</v>
      </c>
      <c r="W15" s="59">
        <v>2735000</v>
      </c>
      <c r="X15" s="59">
        <v>-424790</v>
      </c>
      <c r="Y15" s="60">
        <v>-15.53</v>
      </c>
      <c r="Z15" s="61">
        <v>2735000</v>
      </c>
    </row>
    <row r="16" spans="1:26" ht="12.75">
      <c r="A16" s="57" t="s">
        <v>34</v>
      </c>
      <c r="B16" s="18">
        <v>1671702</v>
      </c>
      <c r="C16" s="18">
        <v>0</v>
      </c>
      <c r="D16" s="58">
        <v>2091000</v>
      </c>
      <c r="E16" s="59">
        <v>1917966</v>
      </c>
      <c r="F16" s="59">
        <v>236167</v>
      </c>
      <c r="G16" s="59">
        <v>0</v>
      </c>
      <c r="H16" s="59">
        <v>0</v>
      </c>
      <c r="I16" s="59">
        <v>236167</v>
      </c>
      <c r="J16" s="59">
        <v>1238160</v>
      </c>
      <c r="K16" s="59">
        <v>248856</v>
      </c>
      <c r="L16" s="59">
        <v>0</v>
      </c>
      <c r="M16" s="59">
        <v>1487016</v>
      </c>
      <c r="N16" s="59">
        <v>0</v>
      </c>
      <c r="O16" s="59">
        <v>241920</v>
      </c>
      <c r="P16" s="59">
        <v>713586</v>
      </c>
      <c r="Q16" s="59">
        <v>955506</v>
      </c>
      <c r="R16" s="59">
        <v>506455</v>
      </c>
      <c r="S16" s="59">
        <v>1808881</v>
      </c>
      <c r="T16" s="59">
        <v>0</v>
      </c>
      <c r="U16" s="59">
        <v>2315336</v>
      </c>
      <c r="V16" s="59">
        <v>4994025</v>
      </c>
      <c r="W16" s="59">
        <v>1917966</v>
      </c>
      <c r="X16" s="59">
        <v>3076059</v>
      </c>
      <c r="Y16" s="60">
        <v>160.38</v>
      </c>
      <c r="Z16" s="61">
        <v>1917966</v>
      </c>
    </row>
    <row r="17" spans="1:26" ht="12.75">
      <c r="A17" s="57" t="s">
        <v>40</v>
      </c>
      <c r="B17" s="18">
        <v>50504040</v>
      </c>
      <c r="C17" s="18">
        <v>0</v>
      </c>
      <c r="D17" s="58">
        <v>45465169</v>
      </c>
      <c r="E17" s="59">
        <v>36395740</v>
      </c>
      <c r="F17" s="59">
        <v>5159724</v>
      </c>
      <c r="G17" s="59">
        <v>0</v>
      </c>
      <c r="H17" s="59">
        <v>0</v>
      </c>
      <c r="I17" s="59">
        <v>5159724</v>
      </c>
      <c r="J17" s="59">
        <v>2692321</v>
      </c>
      <c r="K17" s="59">
        <v>4106088</v>
      </c>
      <c r="L17" s="59">
        <v>0</v>
      </c>
      <c r="M17" s="59">
        <v>6798409</v>
      </c>
      <c r="N17" s="59">
        <v>412086</v>
      </c>
      <c r="O17" s="59">
        <v>1502278</v>
      </c>
      <c r="P17" s="59">
        <v>3157218</v>
      </c>
      <c r="Q17" s="59">
        <v>5071582</v>
      </c>
      <c r="R17" s="59">
        <v>2177594</v>
      </c>
      <c r="S17" s="59">
        <v>14167066</v>
      </c>
      <c r="T17" s="59">
        <v>0</v>
      </c>
      <c r="U17" s="59">
        <v>16344660</v>
      </c>
      <c r="V17" s="59">
        <v>33374375</v>
      </c>
      <c r="W17" s="59">
        <v>36395740</v>
      </c>
      <c r="X17" s="59">
        <v>-3021365</v>
      </c>
      <c r="Y17" s="60">
        <v>-8.3</v>
      </c>
      <c r="Z17" s="61">
        <v>36395740</v>
      </c>
    </row>
    <row r="18" spans="1:26" ht="12.75">
      <c r="A18" s="68" t="s">
        <v>41</v>
      </c>
      <c r="B18" s="69">
        <f>SUM(B11:B17)</f>
        <v>137953927</v>
      </c>
      <c r="C18" s="69">
        <f>SUM(C11:C17)</f>
        <v>0</v>
      </c>
      <c r="D18" s="70">
        <f aca="true" t="shared" si="1" ref="D18:Z18">SUM(D11:D17)</f>
        <v>155511345</v>
      </c>
      <c r="E18" s="71">
        <f t="shared" si="1"/>
        <v>147988293</v>
      </c>
      <c r="F18" s="71">
        <f t="shared" si="1"/>
        <v>12436014</v>
      </c>
      <c r="G18" s="71">
        <f t="shared" si="1"/>
        <v>0</v>
      </c>
      <c r="H18" s="71">
        <f t="shared" si="1"/>
        <v>0</v>
      </c>
      <c r="I18" s="71">
        <f t="shared" si="1"/>
        <v>12436014</v>
      </c>
      <c r="J18" s="71">
        <f t="shared" si="1"/>
        <v>10836966</v>
      </c>
      <c r="K18" s="71">
        <f t="shared" si="1"/>
        <v>16036290</v>
      </c>
      <c r="L18" s="71">
        <f t="shared" si="1"/>
        <v>0</v>
      </c>
      <c r="M18" s="71">
        <f t="shared" si="1"/>
        <v>26873256</v>
      </c>
      <c r="N18" s="71">
        <f t="shared" si="1"/>
        <v>793665</v>
      </c>
      <c r="O18" s="71">
        <f t="shared" si="1"/>
        <v>8719765</v>
      </c>
      <c r="P18" s="71">
        <f t="shared" si="1"/>
        <v>10769702</v>
      </c>
      <c r="Q18" s="71">
        <f t="shared" si="1"/>
        <v>20283132</v>
      </c>
      <c r="R18" s="71">
        <f t="shared" si="1"/>
        <v>9313833</v>
      </c>
      <c r="S18" s="71">
        <f t="shared" si="1"/>
        <v>43486573</v>
      </c>
      <c r="T18" s="71">
        <f t="shared" si="1"/>
        <v>0</v>
      </c>
      <c r="U18" s="71">
        <f t="shared" si="1"/>
        <v>52800406</v>
      </c>
      <c r="V18" s="71">
        <f t="shared" si="1"/>
        <v>112392808</v>
      </c>
      <c r="W18" s="71">
        <f t="shared" si="1"/>
        <v>147988293</v>
      </c>
      <c r="X18" s="71">
        <f t="shared" si="1"/>
        <v>-35595485</v>
      </c>
      <c r="Y18" s="66">
        <f>+IF(W18&lt;&gt;0,(X18/W18)*100,0)</f>
        <v>-24.052905995746567</v>
      </c>
      <c r="Z18" s="72">
        <f t="shared" si="1"/>
        <v>147988293</v>
      </c>
    </row>
    <row r="19" spans="1:26" ht="12.75">
      <c r="A19" s="68" t="s">
        <v>42</v>
      </c>
      <c r="B19" s="73">
        <f>+B10-B18</f>
        <v>34904077</v>
      </c>
      <c r="C19" s="73">
        <f>+C10-C18</f>
        <v>0</v>
      </c>
      <c r="D19" s="74">
        <f aca="true" t="shared" si="2" ref="D19:Z19">+D10-D18</f>
        <v>-155511345</v>
      </c>
      <c r="E19" s="75">
        <f t="shared" si="2"/>
        <v>-73799174</v>
      </c>
      <c r="F19" s="75">
        <f t="shared" si="2"/>
        <v>40066402</v>
      </c>
      <c r="G19" s="75">
        <f t="shared" si="2"/>
        <v>0</v>
      </c>
      <c r="H19" s="75">
        <f t="shared" si="2"/>
        <v>0</v>
      </c>
      <c r="I19" s="75">
        <f t="shared" si="2"/>
        <v>40066402</v>
      </c>
      <c r="J19" s="75">
        <f t="shared" si="2"/>
        <v>-10552315</v>
      </c>
      <c r="K19" s="75">
        <f t="shared" si="2"/>
        <v>-15859342</v>
      </c>
      <c r="L19" s="75">
        <f t="shared" si="2"/>
        <v>0</v>
      </c>
      <c r="M19" s="75">
        <f t="shared" si="2"/>
        <v>-26411657</v>
      </c>
      <c r="N19" s="75">
        <f t="shared" si="2"/>
        <v>-704347</v>
      </c>
      <c r="O19" s="75">
        <f t="shared" si="2"/>
        <v>-8415477</v>
      </c>
      <c r="P19" s="75">
        <f t="shared" si="2"/>
        <v>20908377</v>
      </c>
      <c r="Q19" s="75">
        <f t="shared" si="2"/>
        <v>11788553</v>
      </c>
      <c r="R19" s="75">
        <f t="shared" si="2"/>
        <v>-8951232</v>
      </c>
      <c r="S19" s="75">
        <f t="shared" si="2"/>
        <v>-2679623</v>
      </c>
      <c r="T19" s="75">
        <f t="shared" si="2"/>
        <v>0</v>
      </c>
      <c r="U19" s="75">
        <f t="shared" si="2"/>
        <v>-11630855</v>
      </c>
      <c r="V19" s="75">
        <f t="shared" si="2"/>
        <v>13812443</v>
      </c>
      <c r="W19" s="75">
        <f>IF(E10=E18,0,W10-W18)</f>
        <v>-73799174</v>
      </c>
      <c r="X19" s="75">
        <f t="shared" si="2"/>
        <v>87611617</v>
      </c>
      <c r="Y19" s="76">
        <f>+IF(W19&lt;&gt;0,(X19/W19)*100,0)</f>
        <v>-118.71625690553122</v>
      </c>
      <c r="Z19" s="77">
        <f t="shared" si="2"/>
        <v>-73799174</v>
      </c>
    </row>
    <row r="20" spans="1:26" ht="20.25">
      <c r="A20" s="78" t="s">
        <v>43</v>
      </c>
      <c r="B20" s="79">
        <v>0</v>
      </c>
      <c r="C20" s="79">
        <v>0</v>
      </c>
      <c r="D20" s="80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2">
        <v>0</v>
      </c>
      <c r="Z20" s="83">
        <v>0</v>
      </c>
    </row>
    <row r="21" spans="1:26" ht="41.25">
      <c r="A21" s="84" t="s">
        <v>106</v>
      </c>
      <c r="B21" s="85">
        <v>143617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107</v>
      </c>
      <c r="B22" s="91">
        <f>SUM(B19:B21)</f>
        <v>35047694</v>
      </c>
      <c r="C22" s="91">
        <f>SUM(C19:C21)</f>
        <v>0</v>
      </c>
      <c r="D22" s="92">
        <f aca="true" t="shared" si="3" ref="D22:Z22">SUM(D19:D21)</f>
        <v>-155511345</v>
      </c>
      <c r="E22" s="93">
        <f t="shared" si="3"/>
        <v>-73799174</v>
      </c>
      <c r="F22" s="93">
        <f t="shared" si="3"/>
        <v>40066402</v>
      </c>
      <c r="G22" s="93">
        <f t="shared" si="3"/>
        <v>0</v>
      </c>
      <c r="H22" s="93">
        <f t="shared" si="3"/>
        <v>0</v>
      </c>
      <c r="I22" s="93">
        <f t="shared" si="3"/>
        <v>40066402</v>
      </c>
      <c r="J22" s="93">
        <f t="shared" si="3"/>
        <v>-10552315</v>
      </c>
      <c r="K22" s="93">
        <f t="shared" si="3"/>
        <v>-15859342</v>
      </c>
      <c r="L22" s="93">
        <f t="shared" si="3"/>
        <v>0</v>
      </c>
      <c r="M22" s="93">
        <f t="shared" si="3"/>
        <v>-26411657</v>
      </c>
      <c r="N22" s="93">
        <f t="shared" si="3"/>
        <v>-704347</v>
      </c>
      <c r="O22" s="93">
        <f t="shared" si="3"/>
        <v>-8415477</v>
      </c>
      <c r="P22" s="93">
        <f t="shared" si="3"/>
        <v>20908377</v>
      </c>
      <c r="Q22" s="93">
        <f t="shared" si="3"/>
        <v>11788553</v>
      </c>
      <c r="R22" s="93">
        <f t="shared" si="3"/>
        <v>-8951232</v>
      </c>
      <c r="S22" s="93">
        <f t="shared" si="3"/>
        <v>-2679623</v>
      </c>
      <c r="T22" s="93">
        <f t="shared" si="3"/>
        <v>0</v>
      </c>
      <c r="U22" s="93">
        <f t="shared" si="3"/>
        <v>-11630855</v>
      </c>
      <c r="V22" s="93">
        <f t="shared" si="3"/>
        <v>13812443</v>
      </c>
      <c r="W22" s="93">
        <f t="shared" si="3"/>
        <v>-73799174</v>
      </c>
      <c r="X22" s="93">
        <f t="shared" si="3"/>
        <v>87611617</v>
      </c>
      <c r="Y22" s="94">
        <f>+IF(W22&lt;&gt;0,(X22/W22)*100,0)</f>
        <v>-118.71625690553122</v>
      </c>
      <c r="Z22" s="95">
        <f t="shared" si="3"/>
        <v>-73799174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35047694</v>
      </c>
      <c r="C24" s="73">
        <f>SUM(C22:C23)</f>
        <v>0</v>
      </c>
      <c r="D24" s="74">
        <f aca="true" t="shared" si="4" ref="D24:Z24">SUM(D22:D23)</f>
        <v>-155511345</v>
      </c>
      <c r="E24" s="75">
        <f t="shared" si="4"/>
        <v>-73799174</v>
      </c>
      <c r="F24" s="75">
        <f t="shared" si="4"/>
        <v>40066402</v>
      </c>
      <c r="G24" s="75">
        <f t="shared" si="4"/>
        <v>0</v>
      </c>
      <c r="H24" s="75">
        <f t="shared" si="4"/>
        <v>0</v>
      </c>
      <c r="I24" s="75">
        <f t="shared" si="4"/>
        <v>40066402</v>
      </c>
      <c r="J24" s="75">
        <f t="shared" si="4"/>
        <v>-10552315</v>
      </c>
      <c r="K24" s="75">
        <f t="shared" si="4"/>
        <v>-15859342</v>
      </c>
      <c r="L24" s="75">
        <f t="shared" si="4"/>
        <v>0</v>
      </c>
      <c r="M24" s="75">
        <f t="shared" si="4"/>
        <v>-26411657</v>
      </c>
      <c r="N24" s="75">
        <f t="shared" si="4"/>
        <v>-704347</v>
      </c>
      <c r="O24" s="75">
        <f t="shared" si="4"/>
        <v>-8415477</v>
      </c>
      <c r="P24" s="75">
        <f t="shared" si="4"/>
        <v>20908377</v>
      </c>
      <c r="Q24" s="75">
        <f t="shared" si="4"/>
        <v>11788553</v>
      </c>
      <c r="R24" s="75">
        <f t="shared" si="4"/>
        <v>-8951232</v>
      </c>
      <c r="S24" s="75">
        <f t="shared" si="4"/>
        <v>-2679623</v>
      </c>
      <c r="T24" s="75">
        <f t="shared" si="4"/>
        <v>0</v>
      </c>
      <c r="U24" s="75">
        <f t="shared" si="4"/>
        <v>-11630855</v>
      </c>
      <c r="V24" s="75">
        <f t="shared" si="4"/>
        <v>13812443</v>
      </c>
      <c r="W24" s="75">
        <f t="shared" si="4"/>
        <v>-73799174</v>
      </c>
      <c r="X24" s="75">
        <f t="shared" si="4"/>
        <v>87611617</v>
      </c>
      <c r="Y24" s="76">
        <f>+IF(W24&lt;&gt;0,(X24/W24)*100,0)</f>
        <v>-118.71625690553122</v>
      </c>
      <c r="Z24" s="77">
        <f t="shared" si="4"/>
        <v>-73799174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108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-124411442</v>
      </c>
      <c r="C27" s="21">
        <v>0</v>
      </c>
      <c r="D27" s="103">
        <v>5940000</v>
      </c>
      <c r="E27" s="104">
        <v>26484706</v>
      </c>
      <c r="F27" s="104">
        <v>1023901</v>
      </c>
      <c r="G27" s="104">
        <v>0</v>
      </c>
      <c r="H27" s="104">
        <v>0</v>
      </c>
      <c r="I27" s="104">
        <v>1023901</v>
      </c>
      <c r="J27" s="104">
        <v>332645</v>
      </c>
      <c r="K27" s="104">
        <v>338786</v>
      </c>
      <c r="L27" s="104">
        <v>0</v>
      </c>
      <c r="M27" s="104">
        <v>671431</v>
      </c>
      <c r="N27" s="104">
        <v>0</v>
      </c>
      <c r="O27" s="104">
        <v>322424</v>
      </c>
      <c r="P27" s="104">
        <v>0</v>
      </c>
      <c r="Q27" s="104">
        <v>322424</v>
      </c>
      <c r="R27" s="104">
        <v>0</v>
      </c>
      <c r="S27" s="104">
        <v>2044255</v>
      </c>
      <c r="T27" s="104">
        <v>0</v>
      </c>
      <c r="U27" s="104">
        <v>2044255</v>
      </c>
      <c r="V27" s="104">
        <v>4062011</v>
      </c>
      <c r="W27" s="104">
        <v>26484706</v>
      </c>
      <c r="X27" s="104">
        <v>-22422695</v>
      </c>
      <c r="Y27" s="105">
        <v>-84.66</v>
      </c>
      <c r="Z27" s="106">
        <v>26484706</v>
      </c>
    </row>
    <row r="28" spans="1:26" ht="12.75">
      <c r="A28" s="107" t="s">
        <v>47</v>
      </c>
      <c r="B28" s="18">
        <v>-47162602</v>
      </c>
      <c r="C28" s="18">
        <v>0</v>
      </c>
      <c r="D28" s="58">
        <v>0</v>
      </c>
      <c r="E28" s="59">
        <v>9514706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9514706</v>
      </c>
      <c r="X28" s="59">
        <v>-9514706</v>
      </c>
      <c r="Y28" s="60">
        <v>-100</v>
      </c>
      <c r="Z28" s="61">
        <v>9514706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-47162602</v>
      </c>
      <c r="C32" s="21">
        <f>SUM(C28:C31)</f>
        <v>0</v>
      </c>
      <c r="D32" s="103">
        <f aca="true" t="shared" si="5" ref="D32:Z32">SUM(D28:D31)</f>
        <v>0</v>
      </c>
      <c r="E32" s="104">
        <f t="shared" si="5"/>
        <v>9514706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0</v>
      </c>
      <c r="W32" s="104">
        <f t="shared" si="5"/>
        <v>9514706</v>
      </c>
      <c r="X32" s="104">
        <f t="shared" si="5"/>
        <v>-9514706</v>
      </c>
      <c r="Y32" s="105">
        <f>+IF(W32&lt;&gt;0,(X32/W32)*100,0)</f>
        <v>-100</v>
      </c>
      <c r="Z32" s="106">
        <f t="shared" si="5"/>
        <v>9514706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38080567</v>
      </c>
      <c r="C35" s="18">
        <v>0</v>
      </c>
      <c r="D35" s="58">
        <v>-148951345</v>
      </c>
      <c r="E35" s="59">
        <v>-89603880</v>
      </c>
      <c r="F35" s="59">
        <v>39577503</v>
      </c>
      <c r="G35" s="59">
        <v>0</v>
      </c>
      <c r="H35" s="59">
        <v>0</v>
      </c>
      <c r="I35" s="59">
        <v>39577503</v>
      </c>
      <c r="J35" s="59">
        <v>-12841754</v>
      </c>
      <c r="K35" s="59">
        <v>-16737449</v>
      </c>
      <c r="L35" s="59">
        <v>0</v>
      </c>
      <c r="M35" s="59">
        <v>-29579203</v>
      </c>
      <c r="N35" s="59">
        <v>215090</v>
      </c>
      <c r="O35" s="59">
        <v>-5858750</v>
      </c>
      <c r="P35" s="59">
        <v>46635414</v>
      </c>
      <c r="Q35" s="59">
        <v>40991754</v>
      </c>
      <c r="R35" s="59">
        <v>-7799974</v>
      </c>
      <c r="S35" s="59">
        <v>122164</v>
      </c>
      <c r="T35" s="59">
        <v>0</v>
      </c>
      <c r="U35" s="59">
        <v>-7677810</v>
      </c>
      <c r="V35" s="59">
        <v>43312244</v>
      </c>
      <c r="W35" s="59">
        <v>-89603880</v>
      </c>
      <c r="X35" s="59">
        <v>132916124</v>
      </c>
      <c r="Y35" s="60">
        <v>-148.34</v>
      </c>
      <c r="Z35" s="61">
        <v>-89603880</v>
      </c>
    </row>
    <row r="36" spans="1:26" ht="12.75">
      <c r="A36" s="57" t="s">
        <v>53</v>
      </c>
      <c r="B36" s="18">
        <v>23690093</v>
      </c>
      <c r="C36" s="18">
        <v>0</v>
      </c>
      <c r="D36" s="58">
        <v>-6560000</v>
      </c>
      <c r="E36" s="59">
        <v>15784706</v>
      </c>
      <c r="F36" s="59">
        <v>1023901</v>
      </c>
      <c r="G36" s="59">
        <v>0</v>
      </c>
      <c r="H36" s="59">
        <v>0</v>
      </c>
      <c r="I36" s="59">
        <v>1023901</v>
      </c>
      <c r="J36" s="59">
        <v>332645</v>
      </c>
      <c r="K36" s="59">
        <v>338786</v>
      </c>
      <c r="L36" s="59">
        <v>0</v>
      </c>
      <c r="M36" s="59">
        <v>671431</v>
      </c>
      <c r="N36" s="59">
        <v>0</v>
      </c>
      <c r="O36" s="59">
        <v>322424</v>
      </c>
      <c r="P36" s="59">
        <v>0</v>
      </c>
      <c r="Q36" s="59">
        <v>322424</v>
      </c>
      <c r="R36" s="59">
        <v>0</v>
      </c>
      <c r="S36" s="59">
        <v>2044255</v>
      </c>
      <c r="T36" s="59">
        <v>0</v>
      </c>
      <c r="U36" s="59">
        <v>2044255</v>
      </c>
      <c r="V36" s="59">
        <v>4062011</v>
      </c>
      <c r="W36" s="59">
        <v>15784706</v>
      </c>
      <c r="X36" s="59">
        <v>-11722695</v>
      </c>
      <c r="Y36" s="60">
        <v>-74.27</v>
      </c>
      <c r="Z36" s="61">
        <v>15784706</v>
      </c>
    </row>
    <row r="37" spans="1:26" ht="12.75">
      <c r="A37" s="57" t="s">
        <v>54</v>
      </c>
      <c r="B37" s="18">
        <v>38664541</v>
      </c>
      <c r="C37" s="18">
        <v>0</v>
      </c>
      <c r="D37" s="58">
        <v>0</v>
      </c>
      <c r="E37" s="59">
        <v>-20000</v>
      </c>
      <c r="F37" s="59">
        <v>535001</v>
      </c>
      <c r="G37" s="59">
        <v>0</v>
      </c>
      <c r="H37" s="59">
        <v>0</v>
      </c>
      <c r="I37" s="59">
        <v>535001</v>
      </c>
      <c r="J37" s="59">
        <v>-1977186</v>
      </c>
      <c r="K37" s="59">
        <v>-546509</v>
      </c>
      <c r="L37" s="59">
        <v>0</v>
      </c>
      <c r="M37" s="59">
        <v>-2523695</v>
      </c>
      <c r="N37" s="59">
        <v>919438</v>
      </c>
      <c r="O37" s="59">
        <v>2858730</v>
      </c>
      <c r="P37" s="59">
        <v>25706684</v>
      </c>
      <c r="Q37" s="59">
        <v>29484852</v>
      </c>
      <c r="R37" s="59">
        <v>1105515</v>
      </c>
      <c r="S37" s="59">
        <v>4768388</v>
      </c>
      <c r="T37" s="59">
        <v>0</v>
      </c>
      <c r="U37" s="59">
        <v>5873903</v>
      </c>
      <c r="V37" s="59">
        <v>33370061</v>
      </c>
      <c r="W37" s="59">
        <v>-20000</v>
      </c>
      <c r="X37" s="59">
        <v>33390061</v>
      </c>
      <c r="Y37" s="60">
        <v>-166950.3</v>
      </c>
      <c r="Z37" s="61">
        <v>-20000</v>
      </c>
    </row>
    <row r="38" spans="1:26" ht="12.75">
      <c r="A38" s="57" t="s">
        <v>55</v>
      </c>
      <c r="B38" s="18">
        <v>-18351515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20389</v>
      </c>
      <c r="K38" s="59">
        <v>7180</v>
      </c>
      <c r="L38" s="59">
        <v>0</v>
      </c>
      <c r="M38" s="59">
        <v>27569</v>
      </c>
      <c r="N38" s="59">
        <v>0</v>
      </c>
      <c r="O38" s="59">
        <v>20423</v>
      </c>
      <c r="P38" s="59">
        <v>20355</v>
      </c>
      <c r="Q38" s="59">
        <v>40778</v>
      </c>
      <c r="R38" s="59">
        <v>45743</v>
      </c>
      <c r="S38" s="59">
        <v>77658</v>
      </c>
      <c r="T38" s="59">
        <v>0</v>
      </c>
      <c r="U38" s="59">
        <v>123401</v>
      </c>
      <c r="V38" s="59">
        <v>191748</v>
      </c>
      <c r="W38" s="59">
        <v>0</v>
      </c>
      <c r="X38" s="59">
        <v>191748</v>
      </c>
      <c r="Y38" s="60">
        <v>0</v>
      </c>
      <c r="Z38" s="61">
        <v>0</v>
      </c>
    </row>
    <row r="39" spans="1:26" ht="12.75">
      <c r="A39" s="57" t="s">
        <v>56</v>
      </c>
      <c r="B39" s="18">
        <v>6409930</v>
      </c>
      <c r="C39" s="18">
        <v>0</v>
      </c>
      <c r="D39" s="58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60">
        <v>0</v>
      </c>
      <c r="Z39" s="61">
        <v>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-78355987</v>
      </c>
      <c r="C42" s="18">
        <v>0</v>
      </c>
      <c r="D42" s="58">
        <v>-137140345</v>
      </c>
      <c r="E42" s="59">
        <v>-55428174</v>
      </c>
      <c r="F42" s="59">
        <v>49288599</v>
      </c>
      <c r="G42" s="59">
        <v>0</v>
      </c>
      <c r="H42" s="59">
        <v>0</v>
      </c>
      <c r="I42" s="59">
        <v>49288599</v>
      </c>
      <c r="J42" s="59">
        <v>2420139</v>
      </c>
      <c r="K42" s="59">
        <v>3940312</v>
      </c>
      <c r="L42" s="59">
        <v>0</v>
      </c>
      <c r="M42" s="59">
        <v>6360451</v>
      </c>
      <c r="N42" s="59">
        <v>-793665</v>
      </c>
      <c r="O42" s="59">
        <v>-1557911</v>
      </c>
      <c r="P42" s="59">
        <v>59387601</v>
      </c>
      <c r="Q42" s="59">
        <v>57036025</v>
      </c>
      <c r="R42" s="59">
        <v>-1269327</v>
      </c>
      <c r="S42" s="59">
        <v>56905285</v>
      </c>
      <c r="T42" s="59">
        <v>0</v>
      </c>
      <c r="U42" s="59">
        <v>55635958</v>
      </c>
      <c r="V42" s="59">
        <v>168321033</v>
      </c>
      <c r="W42" s="59">
        <v>-55428174</v>
      </c>
      <c r="X42" s="59">
        <v>223749207</v>
      </c>
      <c r="Y42" s="60">
        <v>-403.67</v>
      </c>
      <c r="Z42" s="61">
        <v>-55428174</v>
      </c>
    </row>
    <row r="43" spans="1:26" ht="12.75">
      <c r="A43" s="57" t="s">
        <v>59</v>
      </c>
      <c r="B43" s="18">
        <v>-1065697</v>
      </c>
      <c r="C43" s="18">
        <v>0</v>
      </c>
      <c r="D43" s="58">
        <v>-4798060</v>
      </c>
      <c r="E43" s="59">
        <v>-27192766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-27192766</v>
      </c>
      <c r="X43" s="59">
        <v>27192766</v>
      </c>
      <c r="Y43" s="60">
        <v>-100</v>
      </c>
      <c r="Z43" s="61">
        <v>-27192766</v>
      </c>
    </row>
    <row r="44" spans="1:26" ht="12.75">
      <c r="A44" s="57" t="s">
        <v>60</v>
      </c>
      <c r="B44" s="18">
        <v>448418</v>
      </c>
      <c r="C44" s="18">
        <v>0</v>
      </c>
      <c r="D44" s="58">
        <v>-448418</v>
      </c>
      <c r="E44" s="59">
        <v>-448418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-448418</v>
      </c>
      <c r="X44" s="59">
        <v>448418</v>
      </c>
      <c r="Y44" s="60">
        <v>-100</v>
      </c>
      <c r="Z44" s="61">
        <v>-448418</v>
      </c>
    </row>
    <row r="45" spans="1:26" ht="12.75">
      <c r="A45" s="68" t="s">
        <v>61</v>
      </c>
      <c r="B45" s="21">
        <v>-78973266</v>
      </c>
      <c r="C45" s="21">
        <v>0</v>
      </c>
      <c r="D45" s="103">
        <v>-142386823</v>
      </c>
      <c r="E45" s="104">
        <v>-83069358</v>
      </c>
      <c r="F45" s="104">
        <v>49288599</v>
      </c>
      <c r="G45" s="104">
        <f>+F45+G42+G43+G44+G83</f>
        <v>49288599</v>
      </c>
      <c r="H45" s="104">
        <f>+G45+H42+H43+H44+H83</f>
        <v>49288599</v>
      </c>
      <c r="I45" s="104">
        <f>+H45</f>
        <v>49288599</v>
      </c>
      <c r="J45" s="104">
        <f>+H45+J42+J43+J44+J83</f>
        <v>51708738</v>
      </c>
      <c r="K45" s="104">
        <f>+J45+K42+K43+K44+K83</f>
        <v>55649050</v>
      </c>
      <c r="L45" s="104">
        <f>+K45+L42+L43+L44+L83</f>
        <v>55649050</v>
      </c>
      <c r="M45" s="104">
        <f>+L45</f>
        <v>55649050</v>
      </c>
      <c r="N45" s="104">
        <f>+L45+N42+N43+N44+N83</f>
        <v>54855385</v>
      </c>
      <c r="O45" s="104">
        <f>+N45+O42+O43+O44+O83</f>
        <v>53297474</v>
      </c>
      <c r="P45" s="104">
        <f>+O45+P42+P43+P44+P83</f>
        <v>112685075</v>
      </c>
      <c r="Q45" s="104">
        <f>+P45</f>
        <v>112685075</v>
      </c>
      <c r="R45" s="104">
        <f>+P45+R42+R43+R44+R83</f>
        <v>111415748</v>
      </c>
      <c r="S45" s="104">
        <f>+R45+S42+S43+S44+S83</f>
        <v>168321033</v>
      </c>
      <c r="T45" s="104">
        <f>+S45+T42+T43+T44+T83</f>
        <v>168321033</v>
      </c>
      <c r="U45" s="104">
        <f>+T45</f>
        <v>168321033</v>
      </c>
      <c r="V45" s="104">
        <f>+U45</f>
        <v>168321033</v>
      </c>
      <c r="W45" s="104">
        <f>+W83+W42+W43+W44</f>
        <v>-83069358</v>
      </c>
      <c r="X45" s="104">
        <f>+V45-W45</f>
        <v>251390391</v>
      </c>
      <c r="Y45" s="105">
        <f>+IF(W45&lt;&gt;0,+(X45/W45)*100,0)</f>
        <v>-302.6271022824084</v>
      </c>
      <c r="Z45" s="106">
        <v>-83069358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109</v>
      </c>
      <c r="B47" s="119" t="s">
        <v>95</v>
      </c>
      <c r="C47" s="119"/>
      <c r="D47" s="120" t="s">
        <v>96</v>
      </c>
      <c r="E47" s="121" t="s">
        <v>97</v>
      </c>
      <c r="F47" s="122"/>
      <c r="G47" s="122"/>
      <c r="H47" s="122"/>
      <c r="I47" s="123" t="s">
        <v>98</v>
      </c>
      <c r="J47" s="122"/>
      <c r="K47" s="122"/>
      <c r="L47" s="122"/>
      <c r="M47" s="123" t="s">
        <v>99</v>
      </c>
      <c r="N47" s="124"/>
      <c r="O47" s="124"/>
      <c r="P47" s="124"/>
      <c r="Q47" s="123" t="s">
        <v>100</v>
      </c>
      <c r="R47" s="124"/>
      <c r="S47" s="124"/>
      <c r="T47" s="124"/>
      <c r="U47" s="123" t="s">
        <v>101</v>
      </c>
      <c r="V47" s="123" t="s">
        <v>102</v>
      </c>
      <c r="W47" s="123" t="s">
        <v>103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110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16935540</v>
      </c>
      <c r="C68" s="18">
        <v>0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22</v>
      </c>
      <c r="K68" s="20">
        <v>0</v>
      </c>
      <c r="L68" s="20">
        <v>0</v>
      </c>
      <c r="M68" s="20">
        <v>22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73</v>
      </c>
      <c r="T68" s="20">
        <v>0</v>
      </c>
      <c r="U68" s="20">
        <v>73</v>
      </c>
      <c r="V68" s="20">
        <v>95</v>
      </c>
      <c r="W68" s="20">
        <v>0</v>
      </c>
      <c r="X68" s="20">
        <v>0</v>
      </c>
      <c r="Y68" s="19">
        <v>0</v>
      </c>
      <c r="Z68" s="22">
        <v>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607157</v>
      </c>
      <c r="C70" s="18">
        <v>0</v>
      </c>
      <c r="D70" s="19">
        <v>0</v>
      </c>
      <c r="E70" s="20">
        <v>0</v>
      </c>
      <c r="F70" s="20">
        <v>384</v>
      </c>
      <c r="G70" s="20">
        <v>0</v>
      </c>
      <c r="H70" s="20">
        <v>0</v>
      </c>
      <c r="I70" s="20">
        <v>384</v>
      </c>
      <c r="J70" s="20">
        <v>33518</v>
      </c>
      <c r="K70" s="20">
        <v>41359</v>
      </c>
      <c r="L70" s="20">
        <v>0</v>
      </c>
      <c r="M70" s="20">
        <v>74877</v>
      </c>
      <c r="N70" s="20">
        <v>384</v>
      </c>
      <c r="O70" s="20">
        <v>28360</v>
      </c>
      <c r="P70" s="20">
        <v>384</v>
      </c>
      <c r="Q70" s="20">
        <v>29128</v>
      </c>
      <c r="R70" s="20">
        <v>384</v>
      </c>
      <c r="S70" s="20">
        <v>156604</v>
      </c>
      <c r="T70" s="20">
        <v>0</v>
      </c>
      <c r="U70" s="20">
        <v>156988</v>
      </c>
      <c r="V70" s="20">
        <v>261377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9">
        <v>0</v>
      </c>
      <c r="Z73" s="22">
        <v>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2804774</v>
      </c>
      <c r="C75" s="27">
        <v>0</v>
      </c>
      <c r="D75" s="28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-471</v>
      </c>
      <c r="K75" s="29">
        <v>18879</v>
      </c>
      <c r="L75" s="29">
        <v>0</v>
      </c>
      <c r="M75" s="29">
        <v>18408</v>
      </c>
      <c r="N75" s="29">
        <v>0</v>
      </c>
      <c r="O75" s="29">
        <v>881</v>
      </c>
      <c r="P75" s="29">
        <v>881</v>
      </c>
      <c r="Q75" s="29">
        <v>1762</v>
      </c>
      <c r="R75" s="29">
        <v>0</v>
      </c>
      <c r="S75" s="29">
        <v>0</v>
      </c>
      <c r="T75" s="29">
        <v>0</v>
      </c>
      <c r="U75" s="29">
        <v>0</v>
      </c>
      <c r="V75" s="29">
        <v>20170</v>
      </c>
      <c r="W75" s="29">
        <v>0</v>
      </c>
      <c r="X75" s="29">
        <v>0</v>
      </c>
      <c r="Y75" s="28">
        <v>0</v>
      </c>
      <c r="Z75" s="30">
        <v>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18959088</v>
      </c>
      <c r="C5" s="18">
        <v>0</v>
      </c>
      <c r="D5" s="58">
        <v>17012434</v>
      </c>
      <c r="E5" s="59">
        <v>17012434</v>
      </c>
      <c r="F5" s="59">
        <v>1794114</v>
      </c>
      <c r="G5" s="59">
        <v>1794114</v>
      </c>
      <c r="H5" s="59">
        <v>1794114</v>
      </c>
      <c r="I5" s="59">
        <v>5382342</v>
      </c>
      <c r="J5" s="59">
        <v>1795849</v>
      </c>
      <c r="K5" s="59">
        <v>1794114</v>
      </c>
      <c r="L5" s="59">
        <v>1792937</v>
      </c>
      <c r="M5" s="59">
        <v>5382900</v>
      </c>
      <c r="N5" s="59">
        <v>1794098</v>
      </c>
      <c r="O5" s="59">
        <v>1794098</v>
      </c>
      <c r="P5" s="59">
        <v>1772298</v>
      </c>
      <c r="Q5" s="59">
        <v>5360494</v>
      </c>
      <c r="R5" s="59">
        <v>1794098</v>
      </c>
      <c r="S5" s="59">
        <v>1786861</v>
      </c>
      <c r="T5" s="59">
        <v>0</v>
      </c>
      <c r="U5" s="59">
        <v>3580959</v>
      </c>
      <c r="V5" s="59">
        <v>19706695</v>
      </c>
      <c r="W5" s="59">
        <v>17012434</v>
      </c>
      <c r="X5" s="59">
        <v>2694261</v>
      </c>
      <c r="Y5" s="60">
        <v>15.84</v>
      </c>
      <c r="Z5" s="61">
        <v>17012434</v>
      </c>
    </row>
    <row r="6" spans="1:26" ht="12.75">
      <c r="A6" s="57" t="s">
        <v>32</v>
      </c>
      <c r="B6" s="18">
        <v>64195688</v>
      </c>
      <c r="C6" s="18">
        <v>0</v>
      </c>
      <c r="D6" s="58">
        <v>54147526</v>
      </c>
      <c r="E6" s="59">
        <v>54147526</v>
      </c>
      <c r="F6" s="59">
        <v>3153531</v>
      </c>
      <c r="G6" s="59">
        <v>6609644</v>
      </c>
      <c r="H6" s="59">
        <v>7370102</v>
      </c>
      <c r="I6" s="59">
        <v>17133277</v>
      </c>
      <c r="J6" s="59">
        <v>5967363</v>
      </c>
      <c r="K6" s="59">
        <v>6336299</v>
      </c>
      <c r="L6" s="59">
        <v>4278007</v>
      </c>
      <c r="M6" s="59">
        <v>16581669</v>
      </c>
      <c r="N6" s="59">
        <v>6835092</v>
      </c>
      <c r="O6" s="59">
        <v>8402913</v>
      </c>
      <c r="P6" s="59">
        <v>6921950</v>
      </c>
      <c r="Q6" s="59">
        <v>22159955</v>
      </c>
      <c r="R6" s="59">
        <v>5508696</v>
      </c>
      <c r="S6" s="59">
        <v>5875301</v>
      </c>
      <c r="T6" s="59">
        <v>0</v>
      </c>
      <c r="U6" s="59">
        <v>11383997</v>
      </c>
      <c r="V6" s="59">
        <v>67258898</v>
      </c>
      <c r="W6" s="59">
        <v>54147526</v>
      </c>
      <c r="X6" s="59">
        <v>13111372</v>
      </c>
      <c r="Y6" s="60">
        <v>24.21</v>
      </c>
      <c r="Z6" s="61">
        <v>54147526</v>
      </c>
    </row>
    <row r="7" spans="1:26" ht="12.75">
      <c r="A7" s="57" t="s">
        <v>33</v>
      </c>
      <c r="B7" s="18">
        <v>133641</v>
      </c>
      <c r="C7" s="18">
        <v>0</v>
      </c>
      <c r="D7" s="58">
        <v>118285</v>
      </c>
      <c r="E7" s="59">
        <v>118285</v>
      </c>
      <c r="F7" s="59">
        <v>0</v>
      </c>
      <c r="G7" s="59">
        <v>0</v>
      </c>
      <c r="H7" s="59">
        <v>20810</v>
      </c>
      <c r="I7" s="59">
        <v>20810</v>
      </c>
      <c r="J7" s="59">
        <v>0</v>
      </c>
      <c r="K7" s="59">
        <v>87254</v>
      </c>
      <c r="L7" s="59">
        <v>0</v>
      </c>
      <c r="M7" s="59">
        <v>87254</v>
      </c>
      <c r="N7" s="59">
        <v>15394</v>
      </c>
      <c r="O7" s="59">
        <v>10269</v>
      </c>
      <c r="P7" s="59">
        <v>0</v>
      </c>
      <c r="Q7" s="59">
        <v>25663</v>
      </c>
      <c r="R7" s="59">
        <v>0</v>
      </c>
      <c r="S7" s="59">
        <v>0</v>
      </c>
      <c r="T7" s="59">
        <v>0</v>
      </c>
      <c r="U7" s="59">
        <v>0</v>
      </c>
      <c r="V7" s="59">
        <v>133727</v>
      </c>
      <c r="W7" s="59">
        <v>118285</v>
      </c>
      <c r="X7" s="59">
        <v>15442</v>
      </c>
      <c r="Y7" s="60">
        <v>13.05</v>
      </c>
      <c r="Z7" s="61">
        <v>118285</v>
      </c>
    </row>
    <row r="8" spans="1:26" ht="12.75">
      <c r="A8" s="57" t="s">
        <v>34</v>
      </c>
      <c r="B8" s="18">
        <v>138527300</v>
      </c>
      <c r="C8" s="18">
        <v>0</v>
      </c>
      <c r="D8" s="58">
        <v>149939000</v>
      </c>
      <c r="E8" s="59">
        <v>149939000</v>
      </c>
      <c r="F8" s="59">
        <v>0</v>
      </c>
      <c r="G8" s="59">
        <v>0</v>
      </c>
      <c r="H8" s="59">
        <v>48066000</v>
      </c>
      <c r="I8" s="59">
        <v>48066000</v>
      </c>
      <c r="J8" s="59">
        <v>0</v>
      </c>
      <c r="K8" s="59">
        <v>0</v>
      </c>
      <c r="L8" s="59">
        <v>0</v>
      </c>
      <c r="M8" s="59">
        <v>0</v>
      </c>
      <c r="N8" s="59">
        <v>38453000</v>
      </c>
      <c r="O8" s="59">
        <v>0</v>
      </c>
      <c r="P8" s="59">
        <v>0</v>
      </c>
      <c r="Q8" s="59">
        <v>38453000</v>
      </c>
      <c r="R8" s="59">
        <v>0</v>
      </c>
      <c r="S8" s="59">
        <v>0</v>
      </c>
      <c r="T8" s="59">
        <v>0</v>
      </c>
      <c r="U8" s="59">
        <v>0</v>
      </c>
      <c r="V8" s="59">
        <v>86519000</v>
      </c>
      <c r="W8" s="59">
        <v>149939000</v>
      </c>
      <c r="X8" s="59">
        <v>-63420000</v>
      </c>
      <c r="Y8" s="60">
        <v>-42.3</v>
      </c>
      <c r="Z8" s="61">
        <v>149939000</v>
      </c>
    </row>
    <row r="9" spans="1:26" ht="12.75">
      <c r="A9" s="57" t="s">
        <v>35</v>
      </c>
      <c r="B9" s="18">
        <v>6294473</v>
      </c>
      <c r="C9" s="18">
        <v>0</v>
      </c>
      <c r="D9" s="58">
        <v>3683914</v>
      </c>
      <c r="E9" s="59">
        <v>3683914</v>
      </c>
      <c r="F9" s="59">
        <v>3957</v>
      </c>
      <c r="G9" s="59">
        <v>9261</v>
      </c>
      <c r="H9" s="59">
        <v>436385</v>
      </c>
      <c r="I9" s="59">
        <v>449603</v>
      </c>
      <c r="J9" s="59">
        <v>10782</v>
      </c>
      <c r="K9" s="59">
        <v>3531258</v>
      </c>
      <c r="L9" s="59">
        <v>10821</v>
      </c>
      <c r="M9" s="59">
        <v>3552861</v>
      </c>
      <c r="N9" s="59">
        <v>437857</v>
      </c>
      <c r="O9" s="59">
        <v>256220</v>
      </c>
      <c r="P9" s="59">
        <v>82582</v>
      </c>
      <c r="Q9" s="59">
        <v>776659</v>
      </c>
      <c r="R9" s="59">
        <v>117</v>
      </c>
      <c r="S9" s="59">
        <v>1996</v>
      </c>
      <c r="T9" s="59">
        <v>0</v>
      </c>
      <c r="U9" s="59">
        <v>2113</v>
      </c>
      <c r="V9" s="59">
        <v>4781236</v>
      </c>
      <c r="W9" s="59">
        <v>3683914</v>
      </c>
      <c r="X9" s="59">
        <v>1097322</v>
      </c>
      <c r="Y9" s="60">
        <v>29.79</v>
      </c>
      <c r="Z9" s="61">
        <v>3683914</v>
      </c>
    </row>
    <row r="10" spans="1:26" ht="20.25">
      <c r="A10" s="62" t="s">
        <v>104</v>
      </c>
      <c r="B10" s="63">
        <f>SUM(B5:B9)</f>
        <v>228110190</v>
      </c>
      <c r="C10" s="63">
        <f>SUM(C5:C9)</f>
        <v>0</v>
      </c>
      <c r="D10" s="64">
        <f aca="true" t="shared" si="0" ref="D10:Z10">SUM(D5:D9)</f>
        <v>224901159</v>
      </c>
      <c r="E10" s="65">
        <f t="shared" si="0"/>
        <v>224901159</v>
      </c>
      <c r="F10" s="65">
        <f t="shared" si="0"/>
        <v>4951602</v>
      </c>
      <c r="G10" s="65">
        <f t="shared" si="0"/>
        <v>8413019</v>
      </c>
      <c r="H10" s="65">
        <f t="shared" si="0"/>
        <v>57687411</v>
      </c>
      <c r="I10" s="65">
        <f t="shared" si="0"/>
        <v>71052032</v>
      </c>
      <c r="J10" s="65">
        <f t="shared" si="0"/>
        <v>7773994</v>
      </c>
      <c r="K10" s="65">
        <f t="shared" si="0"/>
        <v>11748925</v>
      </c>
      <c r="L10" s="65">
        <f t="shared" si="0"/>
        <v>6081765</v>
      </c>
      <c r="M10" s="65">
        <f t="shared" si="0"/>
        <v>25604684</v>
      </c>
      <c r="N10" s="65">
        <f t="shared" si="0"/>
        <v>47535441</v>
      </c>
      <c r="O10" s="65">
        <f t="shared" si="0"/>
        <v>10463500</v>
      </c>
      <c r="P10" s="65">
        <f t="shared" si="0"/>
        <v>8776830</v>
      </c>
      <c r="Q10" s="65">
        <f t="shared" si="0"/>
        <v>66775771</v>
      </c>
      <c r="R10" s="65">
        <f t="shared" si="0"/>
        <v>7302911</v>
      </c>
      <c r="S10" s="65">
        <f t="shared" si="0"/>
        <v>7664158</v>
      </c>
      <c r="T10" s="65">
        <f t="shared" si="0"/>
        <v>0</v>
      </c>
      <c r="U10" s="65">
        <f t="shared" si="0"/>
        <v>14967069</v>
      </c>
      <c r="V10" s="65">
        <f t="shared" si="0"/>
        <v>178399556</v>
      </c>
      <c r="W10" s="65">
        <f t="shared" si="0"/>
        <v>224901159</v>
      </c>
      <c r="X10" s="65">
        <f t="shared" si="0"/>
        <v>-46501603</v>
      </c>
      <c r="Y10" s="66">
        <f>+IF(W10&lt;&gt;0,(X10/W10)*100,0)</f>
        <v>-20.676462143087488</v>
      </c>
      <c r="Z10" s="67">
        <f t="shared" si="0"/>
        <v>224901159</v>
      </c>
    </row>
    <row r="11" spans="1:26" ht="12.75">
      <c r="A11" s="57" t="s">
        <v>36</v>
      </c>
      <c r="B11" s="18">
        <v>93114472</v>
      </c>
      <c r="C11" s="18">
        <v>0</v>
      </c>
      <c r="D11" s="58">
        <v>84427161</v>
      </c>
      <c r="E11" s="59">
        <v>84427161</v>
      </c>
      <c r="F11" s="59">
        <v>6881221</v>
      </c>
      <c r="G11" s="59">
        <v>8824311</v>
      </c>
      <c r="H11" s="59">
        <v>7335175</v>
      </c>
      <c r="I11" s="59">
        <v>23040707</v>
      </c>
      <c r="J11" s="59">
        <v>6771736</v>
      </c>
      <c r="K11" s="59">
        <v>6700422</v>
      </c>
      <c r="L11" s="59">
        <v>7806098</v>
      </c>
      <c r="M11" s="59">
        <v>21278256</v>
      </c>
      <c r="N11" s="59">
        <v>7657390</v>
      </c>
      <c r="O11" s="59">
        <v>6816040</v>
      </c>
      <c r="P11" s="59">
        <v>8901748</v>
      </c>
      <c r="Q11" s="59">
        <v>23375178</v>
      </c>
      <c r="R11" s="59">
        <v>8147564</v>
      </c>
      <c r="S11" s="59">
        <v>6674463</v>
      </c>
      <c r="T11" s="59">
        <v>0</v>
      </c>
      <c r="U11" s="59">
        <v>14822027</v>
      </c>
      <c r="V11" s="59">
        <v>82516168</v>
      </c>
      <c r="W11" s="59">
        <v>84427161</v>
      </c>
      <c r="X11" s="59">
        <v>-1910993</v>
      </c>
      <c r="Y11" s="60">
        <v>-2.26</v>
      </c>
      <c r="Z11" s="61">
        <v>84427161</v>
      </c>
    </row>
    <row r="12" spans="1:26" ht="12.75">
      <c r="A12" s="57" t="s">
        <v>37</v>
      </c>
      <c r="B12" s="18">
        <v>12560029</v>
      </c>
      <c r="C12" s="18">
        <v>0</v>
      </c>
      <c r="D12" s="58">
        <v>10075870</v>
      </c>
      <c r="E12" s="59">
        <v>10075870</v>
      </c>
      <c r="F12" s="59">
        <v>863594</v>
      </c>
      <c r="G12" s="59">
        <v>871758</v>
      </c>
      <c r="H12" s="59">
        <v>888647</v>
      </c>
      <c r="I12" s="59">
        <v>2623999</v>
      </c>
      <c r="J12" s="59">
        <v>922075</v>
      </c>
      <c r="K12" s="59">
        <v>917075</v>
      </c>
      <c r="L12" s="59">
        <v>907405</v>
      </c>
      <c r="M12" s="59">
        <v>2746555</v>
      </c>
      <c r="N12" s="59">
        <v>922405</v>
      </c>
      <c r="O12" s="59">
        <v>927405</v>
      </c>
      <c r="P12" s="59">
        <v>922705</v>
      </c>
      <c r="Q12" s="59">
        <v>2772515</v>
      </c>
      <c r="R12" s="59">
        <v>907405</v>
      </c>
      <c r="S12" s="59">
        <v>907405</v>
      </c>
      <c r="T12" s="59">
        <v>0</v>
      </c>
      <c r="U12" s="59">
        <v>1814810</v>
      </c>
      <c r="V12" s="59">
        <v>9957879</v>
      </c>
      <c r="W12" s="59">
        <v>10075870</v>
      </c>
      <c r="X12" s="59">
        <v>-117991</v>
      </c>
      <c r="Y12" s="60">
        <v>-1.17</v>
      </c>
      <c r="Z12" s="61">
        <v>10075870</v>
      </c>
    </row>
    <row r="13" spans="1:26" ht="12.75">
      <c r="A13" s="57" t="s">
        <v>105</v>
      </c>
      <c r="B13" s="18">
        <v>29619696</v>
      </c>
      <c r="C13" s="18">
        <v>0</v>
      </c>
      <c r="D13" s="58">
        <v>27425946</v>
      </c>
      <c r="E13" s="59">
        <v>27425946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27425946</v>
      </c>
      <c r="X13" s="59">
        <v>-27425946</v>
      </c>
      <c r="Y13" s="60">
        <v>-100</v>
      </c>
      <c r="Z13" s="61">
        <v>27425946</v>
      </c>
    </row>
    <row r="14" spans="1:26" ht="12.75">
      <c r="A14" s="57" t="s">
        <v>38</v>
      </c>
      <c r="B14" s="18">
        <v>530731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2.75">
      <c r="A15" s="57" t="s">
        <v>39</v>
      </c>
      <c r="B15" s="18">
        <v>36713762</v>
      </c>
      <c r="C15" s="18">
        <v>0</v>
      </c>
      <c r="D15" s="58">
        <v>42681875</v>
      </c>
      <c r="E15" s="59">
        <v>42681875</v>
      </c>
      <c r="F15" s="59">
        <v>0</v>
      </c>
      <c r="G15" s="59">
        <v>0</v>
      </c>
      <c r="H15" s="59">
        <v>110580</v>
      </c>
      <c r="I15" s="59">
        <v>110580</v>
      </c>
      <c r="J15" s="59">
        <v>2747524</v>
      </c>
      <c r="K15" s="59">
        <v>0</v>
      </c>
      <c r="L15" s="59">
        <v>0</v>
      </c>
      <c r="M15" s="59">
        <v>2747524</v>
      </c>
      <c r="N15" s="59">
        <v>13764617</v>
      </c>
      <c r="O15" s="59">
        <v>89954</v>
      </c>
      <c r="P15" s="59">
        <v>9367872</v>
      </c>
      <c r="Q15" s="59">
        <v>23222443</v>
      </c>
      <c r="R15" s="59">
        <v>0</v>
      </c>
      <c r="S15" s="59">
        <v>27187</v>
      </c>
      <c r="T15" s="59">
        <v>0</v>
      </c>
      <c r="U15" s="59">
        <v>27187</v>
      </c>
      <c r="V15" s="59">
        <v>26107734</v>
      </c>
      <c r="W15" s="59">
        <v>42681875</v>
      </c>
      <c r="X15" s="59">
        <v>-16574141</v>
      </c>
      <c r="Y15" s="60">
        <v>-38.83</v>
      </c>
      <c r="Z15" s="61">
        <v>42681875</v>
      </c>
    </row>
    <row r="16" spans="1:26" ht="12.75">
      <c r="A16" s="57" t="s">
        <v>34</v>
      </c>
      <c r="B16" s="18">
        <v>136820</v>
      </c>
      <c r="C16" s="18">
        <v>0</v>
      </c>
      <c r="D16" s="58">
        <v>100000</v>
      </c>
      <c r="E16" s="59">
        <v>100000</v>
      </c>
      <c r="F16" s="59">
        <v>0</v>
      </c>
      <c r="G16" s="59">
        <v>0</v>
      </c>
      <c r="H16" s="59">
        <v>713429</v>
      </c>
      <c r="I16" s="59">
        <v>713429</v>
      </c>
      <c r="J16" s="59">
        <v>0</v>
      </c>
      <c r="K16" s="59">
        <v>-656381</v>
      </c>
      <c r="L16" s="59">
        <v>0</v>
      </c>
      <c r="M16" s="59">
        <v>-656381</v>
      </c>
      <c r="N16" s="59">
        <v>1024015</v>
      </c>
      <c r="O16" s="59">
        <v>235011</v>
      </c>
      <c r="P16" s="59">
        <v>0</v>
      </c>
      <c r="Q16" s="59">
        <v>1259026</v>
      </c>
      <c r="R16" s="59">
        <v>0</v>
      </c>
      <c r="S16" s="59">
        <v>0</v>
      </c>
      <c r="T16" s="59">
        <v>0</v>
      </c>
      <c r="U16" s="59">
        <v>0</v>
      </c>
      <c r="V16" s="59">
        <v>1316074</v>
      </c>
      <c r="W16" s="59">
        <v>100000</v>
      </c>
      <c r="X16" s="59">
        <v>1216074</v>
      </c>
      <c r="Y16" s="60">
        <v>1216.07</v>
      </c>
      <c r="Z16" s="61">
        <v>100000</v>
      </c>
    </row>
    <row r="17" spans="1:26" ht="12.75">
      <c r="A17" s="57" t="s">
        <v>40</v>
      </c>
      <c r="B17" s="18">
        <v>101004448</v>
      </c>
      <c r="C17" s="18">
        <v>0</v>
      </c>
      <c r="D17" s="58">
        <v>93228866</v>
      </c>
      <c r="E17" s="59">
        <v>93228866</v>
      </c>
      <c r="F17" s="59">
        <v>-3478</v>
      </c>
      <c r="G17" s="59">
        <v>3335826</v>
      </c>
      <c r="H17" s="59">
        <v>1668087</v>
      </c>
      <c r="I17" s="59">
        <v>5000435</v>
      </c>
      <c r="J17" s="59">
        <v>1782311</v>
      </c>
      <c r="K17" s="59">
        <v>1396570</v>
      </c>
      <c r="L17" s="59">
        <v>53110</v>
      </c>
      <c r="M17" s="59">
        <v>3231991</v>
      </c>
      <c r="N17" s="59">
        <v>10308958</v>
      </c>
      <c r="O17" s="59">
        <v>818644</v>
      </c>
      <c r="P17" s="59">
        <v>1068088</v>
      </c>
      <c r="Q17" s="59">
        <v>12195690</v>
      </c>
      <c r="R17" s="59">
        <v>87240</v>
      </c>
      <c r="S17" s="59">
        <v>234723</v>
      </c>
      <c r="T17" s="59">
        <v>0</v>
      </c>
      <c r="U17" s="59">
        <v>321963</v>
      </c>
      <c r="V17" s="59">
        <v>20750079</v>
      </c>
      <c r="W17" s="59">
        <v>93228866</v>
      </c>
      <c r="X17" s="59">
        <v>-72478787</v>
      </c>
      <c r="Y17" s="60">
        <v>-77.74</v>
      </c>
      <c r="Z17" s="61">
        <v>93228866</v>
      </c>
    </row>
    <row r="18" spans="1:26" ht="12.75">
      <c r="A18" s="68" t="s">
        <v>41</v>
      </c>
      <c r="B18" s="69">
        <f>SUM(B11:B17)</f>
        <v>273679958</v>
      </c>
      <c r="C18" s="69">
        <f>SUM(C11:C17)</f>
        <v>0</v>
      </c>
      <c r="D18" s="70">
        <f aca="true" t="shared" si="1" ref="D18:Z18">SUM(D11:D17)</f>
        <v>257939718</v>
      </c>
      <c r="E18" s="71">
        <f t="shared" si="1"/>
        <v>257939718</v>
      </c>
      <c r="F18" s="71">
        <f t="shared" si="1"/>
        <v>7741337</v>
      </c>
      <c r="G18" s="71">
        <f t="shared" si="1"/>
        <v>13031895</v>
      </c>
      <c r="H18" s="71">
        <f t="shared" si="1"/>
        <v>10715918</v>
      </c>
      <c r="I18" s="71">
        <f t="shared" si="1"/>
        <v>31489150</v>
      </c>
      <c r="J18" s="71">
        <f t="shared" si="1"/>
        <v>12223646</v>
      </c>
      <c r="K18" s="71">
        <f t="shared" si="1"/>
        <v>8357686</v>
      </c>
      <c r="L18" s="71">
        <f t="shared" si="1"/>
        <v>8766613</v>
      </c>
      <c r="M18" s="71">
        <f t="shared" si="1"/>
        <v>29347945</v>
      </c>
      <c r="N18" s="71">
        <f t="shared" si="1"/>
        <v>33677385</v>
      </c>
      <c r="O18" s="71">
        <f t="shared" si="1"/>
        <v>8887054</v>
      </c>
      <c r="P18" s="71">
        <f t="shared" si="1"/>
        <v>20260413</v>
      </c>
      <c r="Q18" s="71">
        <f t="shared" si="1"/>
        <v>62824852</v>
      </c>
      <c r="R18" s="71">
        <f t="shared" si="1"/>
        <v>9142209</v>
      </c>
      <c r="S18" s="71">
        <f t="shared" si="1"/>
        <v>7843778</v>
      </c>
      <c r="T18" s="71">
        <f t="shared" si="1"/>
        <v>0</v>
      </c>
      <c r="U18" s="71">
        <f t="shared" si="1"/>
        <v>16985987</v>
      </c>
      <c r="V18" s="71">
        <f t="shared" si="1"/>
        <v>140647934</v>
      </c>
      <c r="W18" s="71">
        <f t="shared" si="1"/>
        <v>257939718</v>
      </c>
      <c r="X18" s="71">
        <f t="shared" si="1"/>
        <v>-117291784</v>
      </c>
      <c r="Y18" s="66">
        <f>+IF(W18&lt;&gt;0,(X18/W18)*100,0)</f>
        <v>-45.47255649864671</v>
      </c>
      <c r="Z18" s="72">
        <f t="shared" si="1"/>
        <v>257939718</v>
      </c>
    </row>
    <row r="19" spans="1:26" ht="12.75">
      <c r="A19" s="68" t="s">
        <v>42</v>
      </c>
      <c r="B19" s="73">
        <f>+B10-B18</f>
        <v>-45569768</v>
      </c>
      <c r="C19" s="73">
        <f>+C10-C18</f>
        <v>0</v>
      </c>
      <c r="D19" s="74">
        <f aca="true" t="shared" si="2" ref="D19:Z19">+D10-D18</f>
        <v>-33038559</v>
      </c>
      <c r="E19" s="75">
        <f t="shared" si="2"/>
        <v>-33038559</v>
      </c>
      <c r="F19" s="75">
        <f t="shared" si="2"/>
        <v>-2789735</v>
      </c>
      <c r="G19" s="75">
        <f t="shared" si="2"/>
        <v>-4618876</v>
      </c>
      <c r="H19" s="75">
        <f t="shared" si="2"/>
        <v>46971493</v>
      </c>
      <c r="I19" s="75">
        <f t="shared" si="2"/>
        <v>39562882</v>
      </c>
      <c r="J19" s="75">
        <f t="shared" si="2"/>
        <v>-4449652</v>
      </c>
      <c r="K19" s="75">
        <f t="shared" si="2"/>
        <v>3391239</v>
      </c>
      <c r="L19" s="75">
        <f t="shared" si="2"/>
        <v>-2684848</v>
      </c>
      <c r="M19" s="75">
        <f t="shared" si="2"/>
        <v>-3743261</v>
      </c>
      <c r="N19" s="75">
        <f t="shared" si="2"/>
        <v>13858056</v>
      </c>
      <c r="O19" s="75">
        <f t="shared" si="2"/>
        <v>1576446</v>
      </c>
      <c r="P19" s="75">
        <f t="shared" si="2"/>
        <v>-11483583</v>
      </c>
      <c r="Q19" s="75">
        <f t="shared" si="2"/>
        <v>3950919</v>
      </c>
      <c r="R19" s="75">
        <f t="shared" si="2"/>
        <v>-1839298</v>
      </c>
      <c r="S19" s="75">
        <f t="shared" si="2"/>
        <v>-179620</v>
      </c>
      <c r="T19" s="75">
        <f t="shared" si="2"/>
        <v>0</v>
      </c>
      <c r="U19" s="75">
        <f t="shared" si="2"/>
        <v>-2018918</v>
      </c>
      <c r="V19" s="75">
        <f t="shared" si="2"/>
        <v>37751622</v>
      </c>
      <c r="W19" s="75">
        <f>IF(E10=E18,0,W10-W18)</f>
        <v>-33038559</v>
      </c>
      <c r="X19" s="75">
        <f t="shared" si="2"/>
        <v>70790181</v>
      </c>
      <c r="Y19" s="76">
        <f>+IF(W19&lt;&gt;0,(X19/W19)*100,0)</f>
        <v>-214.2653406887389</v>
      </c>
      <c r="Z19" s="77">
        <f t="shared" si="2"/>
        <v>-33038559</v>
      </c>
    </row>
    <row r="20" spans="1:26" ht="20.25">
      <c r="A20" s="78" t="s">
        <v>43</v>
      </c>
      <c r="B20" s="79">
        <v>0</v>
      </c>
      <c r="C20" s="79">
        <v>0</v>
      </c>
      <c r="D20" s="80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2">
        <v>0</v>
      </c>
      <c r="Z20" s="83">
        <v>0</v>
      </c>
    </row>
    <row r="21" spans="1:26" ht="41.25">
      <c r="A21" s="84" t="s">
        <v>106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107</v>
      </c>
      <c r="B22" s="91">
        <f>SUM(B19:B21)</f>
        <v>-45569768</v>
      </c>
      <c r="C22" s="91">
        <f>SUM(C19:C21)</f>
        <v>0</v>
      </c>
      <c r="D22" s="92">
        <f aca="true" t="shared" si="3" ref="D22:Z22">SUM(D19:D21)</f>
        <v>-33038559</v>
      </c>
      <c r="E22" s="93">
        <f t="shared" si="3"/>
        <v>-33038559</v>
      </c>
      <c r="F22" s="93">
        <f t="shared" si="3"/>
        <v>-2789735</v>
      </c>
      <c r="G22" s="93">
        <f t="shared" si="3"/>
        <v>-4618876</v>
      </c>
      <c r="H22" s="93">
        <f t="shared" si="3"/>
        <v>46971493</v>
      </c>
      <c r="I22" s="93">
        <f t="shared" si="3"/>
        <v>39562882</v>
      </c>
      <c r="J22" s="93">
        <f t="shared" si="3"/>
        <v>-4449652</v>
      </c>
      <c r="K22" s="93">
        <f t="shared" si="3"/>
        <v>3391239</v>
      </c>
      <c r="L22" s="93">
        <f t="shared" si="3"/>
        <v>-2684848</v>
      </c>
      <c r="M22" s="93">
        <f t="shared" si="3"/>
        <v>-3743261</v>
      </c>
      <c r="N22" s="93">
        <f t="shared" si="3"/>
        <v>13858056</v>
      </c>
      <c r="O22" s="93">
        <f t="shared" si="3"/>
        <v>1576446</v>
      </c>
      <c r="P22" s="93">
        <f t="shared" si="3"/>
        <v>-11483583</v>
      </c>
      <c r="Q22" s="93">
        <f t="shared" si="3"/>
        <v>3950919</v>
      </c>
      <c r="R22" s="93">
        <f t="shared" si="3"/>
        <v>-1839298</v>
      </c>
      <c r="S22" s="93">
        <f t="shared" si="3"/>
        <v>-179620</v>
      </c>
      <c r="T22" s="93">
        <f t="shared" si="3"/>
        <v>0</v>
      </c>
      <c r="U22" s="93">
        <f t="shared" si="3"/>
        <v>-2018918</v>
      </c>
      <c r="V22" s="93">
        <f t="shared" si="3"/>
        <v>37751622</v>
      </c>
      <c r="W22" s="93">
        <f t="shared" si="3"/>
        <v>-33038559</v>
      </c>
      <c r="X22" s="93">
        <f t="shared" si="3"/>
        <v>70790181</v>
      </c>
      <c r="Y22" s="94">
        <f>+IF(W22&lt;&gt;0,(X22/W22)*100,0)</f>
        <v>-214.2653406887389</v>
      </c>
      <c r="Z22" s="95">
        <f t="shared" si="3"/>
        <v>-33038559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-45569768</v>
      </c>
      <c r="C24" s="73">
        <f>SUM(C22:C23)</f>
        <v>0</v>
      </c>
      <c r="D24" s="74">
        <f aca="true" t="shared" si="4" ref="D24:Z24">SUM(D22:D23)</f>
        <v>-33038559</v>
      </c>
      <c r="E24" s="75">
        <f t="shared" si="4"/>
        <v>-33038559</v>
      </c>
      <c r="F24" s="75">
        <f t="shared" si="4"/>
        <v>-2789735</v>
      </c>
      <c r="G24" s="75">
        <f t="shared" si="4"/>
        <v>-4618876</v>
      </c>
      <c r="H24" s="75">
        <f t="shared" si="4"/>
        <v>46971493</v>
      </c>
      <c r="I24" s="75">
        <f t="shared" si="4"/>
        <v>39562882</v>
      </c>
      <c r="J24" s="75">
        <f t="shared" si="4"/>
        <v>-4449652</v>
      </c>
      <c r="K24" s="75">
        <f t="shared" si="4"/>
        <v>3391239</v>
      </c>
      <c r="L24" s="75">
        <f t="shared" si="4"/>
        <v>-2684848</v>
      </c>
      <c r="M24" s="75">
        <f t="shared" si="4"/>
        <v>-3743261</v>
      </c>
      <c r="N24" s="75">
        <f t="shared" si="4"/>
        <v>13858056</v>
      </c>
      <c r="O24" s="75">
        <f t="shared" si="4"/>
        <v>1576446</v>
      </c>
      <c r="P24" s="75">
        <f t="shared" si="4"/>
        <v>-11483583</v>
      </c>
      <c r="Q24" s="75">
        <f t="shared" si="4"/>
        <v>3950919</v>
      </c>
      <c r="R24" s="75">
        <f t="shared" si="4"/>
        <v>-1839298</v>
      </c>
      <c r="S24" s="75">
        <f t="shared" si="4"/>
        <v>-179620</v>
      </c>
      <c r="T24" s="75">
        <f t="shared" si="4"/>
        <v>0</v>
      </c>
      <c r="U24" s="75">
        <f t="shared" si="4"/>
        <v>-2018918</v>
      </c>
      <c r="V24" s="75">
        <f t="shared" si="4"/>
        <v>37751622</v>
      </c>
      <c r="W24" s="75">
        <f t="shared" si="4"/>
        <v>-33038559</v>
      </c>
      <c r="X24" s="75">
        <f t="shared" si="4"/>
        <v>70790181</v>
      </c>
      <c r="Y24" s="76">
        <f>+IF(W24&lt;&gt;0,(X24/W24)*100,0)</f>
        <v>-214.2653406887389</v>
      </c>
      <c r="Z24" s="77">
        <f t="shared" si="4"/>
        <v>-33038559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108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</v>
      </c>
      <c r="C27" s="21">
        <v>0</v>
      </c>
      <c r="D27" s="103">
        <v>39000000</v>
      </c>
      <c r="E27" s="104">
        <v>39000000</v>
      </c>
      <c r="F27" s="104">
        <v>0</v>
      </c>
      <c r="G27" s="104">
        <v>0</v>
      </c>
      <c r="H27" s="104">
        <v>2819611</v>
      </c>
      <c r="I27" s="104">
        <v>2819611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2819611</v>
      </c>
      <c r="W27" s="104">
        <v>39000000</v>
      </c>
      <c r="X27" s="104">
        <v>-36180389</v>
      </c>
      <c r="Y27" s="105">
        <v>-92.77</v>
      </c>
      <c r="Z27" s="106">
        <v>39000000</v>
      </c>
    </row>
    <row r="28" spans="1:26" ht="12.75">
      <c r="A28" s="107" t="s">
        <v>47</v>
      </c>
      <c r="B28" s="18">
        <v>1</v>
      </c>
      <c r="C28" s="18">
        <v>0</v>
      </c>
      <c r="D28" s="58">
        <v>39000000</v>
      </c>
      <c r="E28" s="59">
        <v>39000000</v>
      </c>
      <c r="F28" s="59">
        <v>0</v>
      </c>
      <c r="G28" s="59">
        <v>0</v>
      </c>
      <c r="H28" s="59">
        <v>2819611</v>
      </c>
      <c r="I28" s="59">
        <v>2819611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2819611</v>
      </c>
      <c r="W28" s="59">
        <v>39000000</v>
      </c>
      <c r="X28" s="59">
        <v>-36180389</v>
      </c>
      <c r="Y28" s="60">
        <v>-92.77</v>
      </c>
      <c r="Z28" s="61">
        <v>39000000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1</v>
      </c>
      <c r="C32" s="21">
        <f>SUM(C28:C31)</f>
        <v>0</v>
      </c>
      <c r="D32" s="103">
        <f aca="true" t="shared" si="5" ref="D32:Z32">SUM(D28:D31)</f>
        <v>39000000</v>
      </c>
      <c r="E32" s="104">
        <f t="shared" si="5"/>
        <v>39000000</v>
      </c>
      <c r="F32" s="104">
        <f t="shared" si="5"/>
        <v>0</v>
      </c>
      <c r="G32" s="104">
        <f t="shared" si="5"/>
        <v>0</v>
      </c>
      <c r="H32" s="104">
        <f t="shared" si="5"/>
        <v>2819611</v>
      </c>
      <c r="I32" s="104">
        <f t="shared" si="5"/>
        <v>2819611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2819611</v>
      </c>
      <c r="W32" s="104">
        <f t="shared" si="5"/>
        <v>39000000</v>
      </c>
      <c r="X32" s="104">
        <f t="shared" si="5"/>
        <v>-36180389</v>
      </c>
      <c r="Y32" s="105">
        <f>+IF(W32&lt;&gt;0,(X32/W32)*100,0)</f>
        <v>-92.7702282051282</v>
      </c>
      <c r="Z32" s="106">
        <f t="shared" si="5"/>
        <v>39000000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99556605</v>
      </c>
      <c r="C35" s="18">
        <v>0</v>
      </c>
      <c r="D35" s="58">
        <v>88103662</v>
      </c>
      <c r="E35" s="59">
        <v>88103662</v>
      </c>
      <c r="F35" s="59">
        <v>93612688</v>
      </c>
      <c r="G35" s="59">
        <v>-92918304</v>
      </c>
      <c r="H35" s="59">
        <v>144360471</v>
      </c>
      <c r="I35" s="59">
        <v>145054855</v>
      </c>
      <c r="J35" s="59">
        <v>-4600907</v>
      </c>
      <c r="K35" s="59">
        <v>-86094954</v>
      </c>
      <c r="L35" s="59">
        <v>6874459</v>
      </c>
      <c r="M35" s="59">
        <v>-83821402</v>
      </c>
      <c r="N35" s="59">
        <v>6600240</v>
      </c>
      <c r="O35" s="59">
        <v>-17789851</v>
      </c>
      <c r="P35" s="59">
        <v>-2992645</v>
      </c>
      <c r="Q35" s="59">
        <v>-14182256</v>
      </c>
      <c r="R35" s="59">
        <v>7732002</v>
      </c>
      <c r="S35" s="59">
        <v>8359940</v>
      </c>
      <c r="T35" s="59">
        <v>0</v>
      </c>
      <c r="U35" s="59">
        <v>16091942</v>
      </c>
      <c r="V35" s="59">
        <v>63143139</v>
      </c>
      <c r="W35" s="59">
        <v>88103662</v>
      </c>
      <c r="X35" s="59">
        <v>-24960523</v>
      </c>
      <c r="Y35" s="60">
        <v>-28.33</v>
      </c>
      <c r="Z35" s="61">
        <v>88103662</v>
      </c>
    </row>
    <row r="36" spans="1:26" ht="12.75">
      <c r="A36" s="57" t="s">
        <v>53</v>
      </c>
      <c r="B36" s="18">
        <v>705721601</v>
      </c>
      <c r="C36" s="18">
        <v>0</v>
      </c>
      <c r="D36" s="58">
        <v>675161833</v>
      </c>
      <c r="E36" s="59">
        <v>675161833</v>
      </c>
      <c r="F36" s="59">
        <v>697973962</v>
      </c>
      <c r="G36" s="59">
        <v>-697978568</v>
      </c>
      <c r="H36" s="59">
        <v>708541213</v>
      </c>
      <c r="I36" s="59">
        <v>708536607</v>
      </c>
      <c r="J36" s="59">
        <v>-10206</v>
      </c>
      <c r="K36" s="59">
        <v>-704220436</v>
      </c>
      <c r="L36" s="59">
        <v>0</v>
      </c>
      <c r="M36" s="59">
        <v>-704230642</v>
      </c>
      <c r="N36" s="59">
        <v>2901710</v>
      </c>
      <c r="O36" s="59">
        <v>0</v>
      </c>
      <c r="P36" s="59">
        <v>130435</v>
      </c>
      <c r="Q36" s="59">
        <v>3032145</v>
      </c>
      <c r="R36" s="59">
        <v>0</v>
      </c>
      <c r="S36" s="59">
        <v>0</v>
      </c>
      <c r="T36" s="59">
        <v>0</v>
      </c>
      <c r="U36" s="59">
        <v>0</v>
      </c>
      <c r="V36" s="59">
        <v>7338110</v>
      </c>
      <c r="W36" s="59">
        <v>675161833</v>
      </c>
      <c r="X36" s="59">
        <v>-667823723</v>
      </c>
      <c r="Y36" s="60">
        <v>-98.91</v>
      </c>
      <c r="Z36" s="61">
        <v>675161833</v>
      </c>
    </row>
    <row r="37" spans="1:26" ht="12.75">
      <c r="A37" s="57" t="s">
        <v>54</v>
      </c>
      <c r="B37" s="18">
        <v>291445205</v>
      </c>
      <c r="C37" s="18">
        <v>0</v>
      </c>
      <c r="D37" s="58">
        <v>243140258</v>
      </c>
      <c r="E37" s="59">
        <v>243140258</v>
      </c>
      <c r="F37" s="59">
        <v>246729034</v>
      </c>
      <c r="G37" s="59">
        <v>-238630672</v>
      </c>
      <c r="H37" s="59">
        <v>289747773</v>
      </c>
      <c r="I37" s="59">
        <v>297846135</v>
      </c>
      <c r="J37" s="59">
        <v>-161477</v>
      </c>
      <c r="K37" s="59">
        <v>-277524241</v>
      </c>
      <c r="L37" s="59">
        <v>9559292</v>
      </c>
      <c r="M37" s="59">
        <v>-268126426</v>
      </c>
      <c r="N37" s="59">
        <v>-4356119</v>
      </c>
      <c r="O37" s="59">
        <v>-19366315</v>
      </c>
      <c r="P37" s="59">
        <v>8621358</v>
      </c>
      <c r="Q37" s="59">
        <v>-15101076</v>
      </c>
      <c r="R37" s="59">
        <v>9571289</v>
      </c>
      <c r="S37" s="59">
        <v>8539545</v>
      </c>
      <c r="T37" s="59">
        <v>0</v>
      </c>
      <c r="U37" s="59">
        <v>18110834</v>
      </c>
      <c r="V37" s="59">
        <v>32729467</v>
      </c>
      <c r="W37" s="59">
        <v>243140258</v>
      </c>
      <c r="X37" s="59">
        <v>-210410791</v>
      </c>
      <c r="Y37" s="60">
        <v>-86.54</v>
      </c>
      <c r="Z37" s="61">
        <v>243140258</v>
      </c>
    </row>
    <row r="38" spans="1:26" ht="12.75">
      <c r="A38" s="57" t="s">
        <v>55</v>
      </c>
      <c r="B38" s="18">
        <v>73890731</v>
      </c>
      <c r="C38" s="18">
        <v>0</v>
      </c>
      <c r="D38" s="58">
        <v>57199989</v>
      </c>
      <c r="E38" s="59">
        <v>57199989</v>
      </c>
      <c r="F38" s="59">
        <v>59970467</v>
      </c>
      <c r="G38" s="59">
        <v>-59970467</v>
      </c>
      <c r="H38" s="59">
        <v>73890731</v>
      </c>
      <c r="I38" s="59">
        <v>73890731</v>
      </c>
      <c r="J38" s="59">
        <v>0</v>
      </c>
      <c r="K38" s="59">
        <v>-73890731</v>
      </c>
      <c r="L38" s="59">
        <v>0</v>
      </c>
      <c r="M38" s="59">
        <v>-73890731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57199989</v>
      </c>
      <c r="X38" s="59">
        <v>-57199989</v>
      </c>
      <c r="Y38" s="60">
        <v>-100</v>
      </c>
      <c r="Z38" s="61">
        <v>57199989</v>
      </c>
    </row>
    <row r="39" spans="1:26" ht="12.75">
      <c r="A39" s="57" t="s">
        <v>56</v>
      </c>
      <c r="B39" s="18">
        <v>574027010</v>
      </c>
      <c r="C39" s="18">
        <v>0</v>
      </c>
      <c r="D39" s="58">
        <v>462925248</v>
      </c>
      <c r="E39" s="59">
        <v>462925248</v>
      </c>
      <c r="F39" s="59">
        <v>484887159</v>
      </c>
      <c r="G39" s="59">
        <v>-492295743</v>
      </c>
      <c r="H39" s="59">
        <v>489268821</v>
      </c>
      <c r="I39" s="59">
        <v>481860237</v>
      </c>
      <c r="J39" s="59">
        <v>-4449638</v>
      </c>
      <c r="K39" s="59">
        <v>-438900416</v>
      </c>
      <c r="L39" s="59">
        <v>-2684836</v>
      </c>
      <c r="M39" s="59">
        <v>-446034890</v>
      </c>
      <c r="N39" s="59">
        <v>13858066</v>
      </c>
      <c r="O39" s="59">
        <v>1576462</v>
      </c>
      <c r="P39" s="59">
        <v>-11483570</v>
      </c>
      <c r="Q39" s="59">
        <v>3950958</v>
      </c>
      <c r="R39" s="59">
        <v>-1839289</v>
      </c>
      <c r="S39" s="59">
        <v>-179605</v>
      </c>
      <c r="T39" s="59">
        <v>0</v>
      </c>
      <c r="U39" s="59">
        <v>-2018894</v>
      </c>
      <c r="V39" s="59">
        <v>37757411</v>
      </c>
      <c r="W39" s="59">
        <v>462925248</v>
      </c>
      <c r="X39" s="59">
        <v>-425167837</v>
      </c>
      <c r="Y39" s="60">
        <v>-91.84</v>
      </c>
      <c r="Z39" s="61">
        <v>462925248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-209696766</v>
      </c>
      <c r="C42" s="18">
        <v>0</v>
      </c>
      <c r="D42" s="58">
        <v>-175144805</v>
      </c>
      <c r="E42" s="59">
        <v>-175144805</v>
      </c>
      <c r="F42" s="59">
        <v>-7741337</v>
      </c>
      <c r="G42" s="59">
        <v>-13031895</v>
      </c>
      <c r="H42" s="59">
        <v>-10715918</v>
      </c>
      <c r="I42" s="59">
        <v>-31489150</v>
      </c>
      <c r="J42" s="59">
        <v>-12223646</v>
      </c>
      <c r="K42" s="59">
        <v>-8357686</v>
      </c>
      <c r="L42" s="59">
        <v>-8766613</v>
      </c>
      <c r="M42" s="59">
        <v>-29347945</v>
      </c>
      <c r="N42" s="59">
        <v>-33677385</v>
      </c>
      <c r="O42" s="59">
        <v>-8887054</v>
      </c>
      <c r="P42" s="59">
        <v>-20260413</v>
      </c>
      <c r="Q42" s="59">
        <v>-62824852</v>
      </c>
      <c r="R42" s="59">
        <v>-9142209</v>
      </c>
      <c r="S42" s="59">
        <v>-7843778</v>
      </c>
      <c r="T42" s="59">
        <v>0</v>
      </c>
      <c r="U42" s="59">
        <v>-16985987</v>
      </c>
      <c r="V42" s="59">
        <v>-140647934</v>
      </c>
      <c r="W42" s="59">
        <v>-175144805</v>
      </c>
      <c r="X42" s="59">
        <v>34496871</v>
      </c>
      <c r="Y42" s="60">
        <v>-19.7</v>
      </c>
      <c r="Z42" s="61">
        <v>-175144805</v>
      </c>
    </row>
    <row r="43" spans="1:26" ht="12.75">
      <c r="A43" s="57" t="s">
        <v>59</v>
      </c>
      <c r="B43" s="18">
        <v>-361695</v>
      </c>
      <c r="C43" s="18">
        <v>0</v>
      </c>
      <c r="D43" s="58">
        <v>959847</v>
      </c>
      <c r="E43" s="59">
        <v>959847</v>
      </c>
      <c r="F43" s="59">
        <v>-1118078</v>
      </c>
      <c r="G43" s="59">
        <v>2335292</v>
      </c>
      <c r="H43" s="59">
        <v>-2696988</v>
      </c>
      <c r="I43" s="59">
        <v>-1479774</v>
      </c>
      <c r="J43" s="59">
        <v>1537245</v>
      </c>
      <c r="K43" s="59">
        <v>1516833</v>
      </c>
      <c r="L43" s="59">
        <v>-1527039</v>
      </c>
      <c r="M43" s="59">
        <v>1527039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47265</v>
      </c>
      <c r="W43" s="59">
        <v>959847</v>
      </c>
      <c r="X43" s="59">
        <v>-912582</v>
      </c>
      <c r="Y43" s="60">
        <v>-95.08</v>
      </c>
      <c r="Z43" s="61">
        <v>959847</v>
      </c>
    </row>
    <row r="44" spans="1:26" ht="12.75">
      <c r="A44" s="57" t="s">
        <v>60</v>
      </c>
      <c r="B44" s="18">
        <v>3640749</v>
      </c>
      <c r="C44" s="18">
        <v>0</v>
      </c>
      <c r="D44" s="58">
        <v>-77324</v>
      </c>
      <c r="E44" s="59">
        <v>-77324</v>
      </c>
      <c r="F44" s="59">
        <v>1090398</v>
      </c>
      <c r="G44" s="59">
        <v>-2367367</v>
      </c>
      <c r="H44" s="59">
        <v>2406485</v>
      </c>
      <c r="I44" s="59">
        <v>1129516</v>
      </c>
      <c r="J44" s="59">
        <v>-1223140</v>
      </c>
      <c r="K44" s="59">
        <v>-1221323</v>
      </c>
      <c r="L44" s="59">
        <v>1220036</v>
      </c>
      <c r="M44" s="59">
        <v>-1224427</v>
      </c>
      <c r="N44" s="59">
        <v>2925</v>
      </c>
      <c r="O44" s="59">
        <v>-1369</v>
      </c>
      <c r="P44" s="59">
        <v>-874</v>
      </c>
      <c r="Q44" s="59">
        <v>682</v>
      </c>
      <c r="R44" s="59">
        <v>-1282</v>
      </c>
      <c r="S44" s="59">
        <v>-350</v>
      </c>
      <c r="T44" s="59">
        <v>350</v>
      </c>
      <c r="U44" s="59">
        <v>-1282</v>
      </c>
      <c r="V44" s="59">
        <v>-95511</v>
      </c>
      <c r="W44" s="59">
        <v>-77324</v>
      </c>
      <c r="X44" s="59">
        <v>-18187</v>
      </c>
      <c r="Y44" s="60">
        <v>23.52</v>
      </c>
      <c r="Z44" s="61">
        <v>-77324</v>
      </c>
    </row>
    <row r="45" spans="1:26" ht="12.75">
      <c r="A45" s="68" t="s">
        <v>61</v>
      </c>
      <c r="B45" s="21">
        <v>-206323864</v>
      </c>
      <c r="C45" s="21">
        <v>0</v>
      </c>
      <c r="D45" s="103">
        <v>-173960988</v>
      </c>
      <c r="E45" s="104">
        <v>-173960988</v>
      </c>
      <c r="F45" s="104">
        <v>-7675169</v>
      </c>
      <c r="G45" s="104">
        <f>+F45+G42+G43+G44+G83</f>
        <v>-20832987</v>
      </c>
      <c r="H45" s="104">
        <f>+G45+H42+H43+H44+H83</f>
        <v>-30925351</v>
      </c>
      <c r="I45" s="104">
        <f>+H45</f>
        <v>-30925351</v>
      </c>
      <c r="J45" s="104">
        <f>+H45+J42+J43+J44+J83</f>
        <v>-42834892</v>
      </c>
      <c r="K45" s="104">
        <f>+J45+K42+K43+K44+K83</f>
        <v>-51811125</v>
      </c>
      <c r="L45" s="104">
        <f>+K45+L42+L43+L44+L83</f>
        <v>-60884741</v>
      </c>
      <c r="M45" s="104">
        <f>+L45</f>
        <v>-60884741</v>
      </c>
      <c r="N45" s="104">
        <f>+L45+N42+N43+N44+N83</f>
        <v>-94559201</v>
      </c>
      <c r="O45" s="104">
        <f>+N45+O42+O43+O44+O83</f>
        <v>-103447624</v>
      </c>
      <c r="P45" s="104">
        <f>+O45+P42+P43+P44+P83</f>
        <v>-123708911</v>
      </c>
      <c r="Q45" s="104">
        <f>+P45</f>
        <v>-123708911</v>
      </c>
      <c r="R45" s="104">
        <f>+P45+R42+R43+R44+R83</f>
        <v>-132852402</v>
      </c>
      <c r="S45" s="104">
        <f>+R45+S42+S43+S44+S83</f>
        <v>-140696530</v>
      </c>
      <c r="T45" s="104">
        <f>+S45+T42+T43+T44+T83</f>
        <v>-140696180</v>
      </c>
      <c r="U45" s="104">
        <f>+T45</f>
        <v>-140696180</v>
      </c>
      <c r="V45" s="104">
        <f>+U45</f>
        <v>-140696180</v>
      </c>
      <c r="W45" s="104">
        <f>+W83+W42+W43+W44</f>
        <v>-174237174</v>
      </c>
      <c r="X45" s="104">
        <f>+V45-W45</f>
        <v>33540994</v>
      </c>
      <c r="Y45" s="105">
        <f>+IF(W45&lt;&gt;0,+(X45/W45)*100,0)</f>
        <v>-19.250193991323574</v>
      </c>
      <c r="Z45" s="106">
        <v>-173960988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109</v>
      </c>
      <c r="B47" s="119" t="s">
        <v>95</v>
      </c>
      <c r="C47" s="119"/>
      <c r="D47" s="120" t="s">
        <v>96</v>
      </c>
      <c r="E47" s="121" t="s">
        <v>97</v>
      </c>
      <c r="F47" s="122"/>
      <c r="G47" s="122"/>
      <c r="H47" s="122"/>
      <c r="I47" s="123" t="s">
        <v>98</v>
      </c>
      <c r="J47" s="122"/>
      <c r="K47" s="122"/>
      <c r="L47" s="122"/>
      <c r="M47" s="123" t="s">
        <v>99</v>
      </c>
      <c r="N47" s="124"/>
      <c r="O47" s="124"/>
      <c r="P47" s="124"/>
      <c r="Q47" s="123" t="s">
        <v>100</v>
      </c>
      <c r="R47" s="124"/>
      <c r="S47" s="124"/>
      <c r="T47" s="124"/>
      <c r="U47" s="123" t="s">
        <v>101</v>
      </c>
      <c r="V47" s="123" t="s">
        <v>102</v>
      </c>
      <c r="W47" s="123" t="s">
        <v>103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110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18959088</v>
      </c>
      <c r="C68" s="18">
        <v>0</v>
      </c>
      <c r="D68" s="19">
        <v>17012434</v>
      </c>
      <c r="E68" s="20">
        <v>17012434</v>
      </c>
      <c r="F68" s="20">
        <v>1794114</v>
      </c>
      <c r="G68" s="20">
        <v>1794114</v>
      </c>
      <c r="H68" s="20">
        <v>1794114</v>
      </c>
      <c r="I68" s="20">
        <v>5382342</v>
      </c>
      <c r="J68" s="20">
        <v>1795849</v>
      </c>
      <c r="K68" s="20">
        <v>1794114</v>
      </c>
      <c r="L68" s="20">
        <v>1792937</v>
      </c>
      <c r="M68" s="20">
        <v>5382900</v>
      </c>
      <c r="N68" s="20">
        <v>1794098</v>
      </c>
      <c r="O68" s="20">
        <v>1794098</v>
      </c>
      <c r="P68" s="20">
        <v>1772298</v>
      </c>
      <c r="Q68" s="20">
        <v>5360494</v>
      </c>
      <c r="R68" s="20">
        <v>1794098</v>
      </c>
      <c r="S68" s="20">
        <v>1786861</v>
      </c>
      <c r="T68" s="20">
        <v>0</v>
      </c>
      <c r="U68" s="20">
        <v>3580959</v>
      </c>
      <c r="V68" s="20">
        <v>19706695</v>
      </c>
      <c r="W68" s="20">
        <v>17012434</v>
      </c>
      <c r="X68" s="20">
        <v>0</v>
      </c>
      <c r="Y68" s="19">
        <v>0</v>
      </c>
      <c r="Z68" s="22">
        <v>17012434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37605131</v>
      </c>
      <c r="C70" s="18">
        <v>0</v>
      </c>
      <c r="D70" s="19">
        <v>31440706</v>
      </c>
      <c r="E70" s="20">
        <v>31440706</v>
      </c>
      <c r="F70" s="20">
        <v>635868</v>
      </c>
      <c r="G70" s="20">
        <v>4156125</v>
      </c>
      <c r="H70" s="20">
        <v>4652087</v>
      </c>
      <c r="I70" s="20">
        <v>9444080</v>
      </c>
      <c r="J70" s="20">
        <v>2883942</v>
      </c>
      <c r="K70" s="20">
        <v>4637725</v>
      </c>
      <c r="L70" s="20">
        <v>1604977</v>
      </c>
      <c r="M70" s="20">
        <v>9126644</v>
      </c>
      <c r="N70" s="20">
        <v>4704508</v>
      </c>
      <c r="O70" s="20">
        <v>5994477</v>
      </c>
      <c r="P70" s="20">
        <v>3611980</v>
      </c>
      <c r="Q70" s="20">
        <v>14310965</v>
      </c>
      <c r="R70" s="20">
        <v>3074970</v>
      </c>
      <c r="S70" s="20">
        <v>2952000</v>
      </c>
      <c r="T70" s="20">
        <v>0</v>
      </c>
      <c r="U70" s="20">
        <v>6026970</v>
      </c>
      <c r="V70" s="20">
        <v>38908659</v>
      </c>
      <c r="W70" s="20">
        <v>31440706</v>
      </c>
      <c r="X70" s="20">
        <v>0</v>
      </c>
      <c r="Y70" s="19">
        <v>0</v>
      </c>
      <c r="Z70" s="22">
        <v>31440706</v>
      </c>
    </row>
    <row r="71" spans="1:26" ht="12.75" hidden="1">
      <c r="A71" s="38" t="s">
        <v>67</v>
      </c>
      <c r="B71" s="18">
        <v>5326122</v>
      </c>
      <c r="C71" s="18">
        <v>0</v>
      </c>
      <c r="D71" s="19">
        <v>5234334</v>
      </c>
      <c r="E71" s="20">
        <v>5234334</v>
      </c>
      <c r="F71" s="20">
        <v>605272</v>
      </c>
      <c r="G71" s="20">
        <v>541128</v>
      </c>
      <c r="H71" s="20">
        <v>805624</v>
      </c>
      <c r="I71" s="20">
        <v>1952024</v>
      </c>
      <c r="J71" s="20">
        <v>1171202</v>
      </c>
      <c r="K71" s="20">
        <v>-213645</v>
      </c>
      <c r="L71" s="20">
        <v>760811</v>
      </c>
      <c r="M71" s="20">
        <v>1718368</v>
      </c>
      <c r="N71" s="20">
        <v>241973</v>
      </c>
      <c r="O71" s="20">
        <v>496045</v>
      </c>
      <c r="P71" s="20">
        <v>1397579</v>
      </c>
      <c r="Q71" s="20">
        <v>2135597</v>
      </c>
      <c r="R71" s="20">
        <v>521335</v>
      </c>
      <c r="S71" s="20">
        <v>1010910</v>
      </c>
      <c r="T71" s="20">
        <v>0</v>
      </c>
      <c r="U71" s="20">
        <v>1532245</v>
      </c>
      <c r="V71" s="20">
        <v>7338234</v>
      </c>
      <c r="W71" s="20">
        <v>5234334</v>
      </c>
      <c r="X71" s="20">
        <v>0</v>
      </c>
      <c r="Y71" s="19">
        <v>0</v>
      </c>
      <c r="Z71" s="22">
        <v>5234334</v>
      </c>
    </row>
    <row r="72" spans="1:26" ht="12.75" hidden="1">
      <c r="A72" s="38" t="s">
        <v>68</v>
      </c>
      <c r="B72" s="18">
        <v>10737516</v>
      </c>
      <c r="C72" s="18">
        <v>0</v>
      </c>
      <c r="D72" s="19">
        <v>9172909</v>
      </c>
      <c r="E72" s="20">
        <v>9172909</v>
      </c>
      <c r="F72" s="20">
        <v>982228</v>
      </c>
      <c r="G72" s="20">
        <v>982228</v>
      </c>
      <c r="H72" s="20">
        <v>982228</v>
      </c>
      <c r="I72" s="20">
        <v>2946684</v>
      </c>
      <c r="J72" s="20">
        <v>982191</v>
      </c>
      <c r="K72" s="20">
        <v>982191</v>
      </c>
      <c r="L72" s="20">
        <v>982191</v>
      </c>
      <c r="M72" s="20">
        <v>2946573</v>
      </c>
      <c r="N72" s="20">
        <v>987852</v>
      </c>
      <c r="O72" s="20">
        <v>982228</v>
      </c>
      <c r="P72" s="20">
        <v>982228</v>
      </c>
      <c r="Q72" s="20">
        <v>2952308</v>
      </c>
      <c r="R72" s="20">
        <v>982228</v>
      </c>
      <c r="S72" s="20">
        <v>982228</v>
      </c>
      <c r="T72" s="20">
        <v>0</v>
      </c>
      <c r="U72" s="20">
        <v>1964456</v>
      </c>
      <c r="V72" s="20">
        <v>10810021</v>
      </c>
      <c r="W72" s="20">
        <v>9172909</v>
      </c>
      <c r="X72" s="20">
        <v>0</v>
      </c>
      <c r="Y72" s="19">
        <v>0</v>
      </c>
      <c r="Z72" s="22">
        <v>9172909</v>
      </c>
    </row>
    <row r="73" spans="1:26" ht="12.75" hidden="1">
      <c r="A73" s="38" t="s">
        <v>69</v>
      </c>
      <c r="B73" s="18">
        <v>10526919</v>
      </c>
      <c r="C73" s="18">
        <v>0</v>
      </c>
      <c r="D73" s="19">
        <v>8299577</v>
      </c>
      <c r="E73" s="20">
        <v>8299577</v>
      </c>
      <c r="F73" s="20">
        <v>930163</v>
      </c>
      <c r="G73" s="20">
        <v>930163</v>
      </c>
      <c r="H73" s="20">
        <v>930163</v>
      </c>
      <c r="I73" s="20">
        <v>2790489</v>
      </c>
      <c r="J73" s="20">
        <v>930028</v>
      </c>
      <c r="K73" s="20">
        <v>930028</v>
      </c>
      <c r="L73" s="20">
        <v>930028</v>
      </c>
      <c r="M73" s="20">
        <v>2790084</v>
      </c>
      <c r="N73" s="20">
        <v>900759</v>
      </c>
      <c r="O73" s="20">
        <v>930163</v>
      </c>
      <c r="P73" s="20">
        <v>930163</v>
      </c>
      <c r="Q73" s="20">
        <v>2761085</v>
      </c>
      <c r="R73" s="20">
        <v>930163</v>
      </c>
      <c r="S73" s="20">
        <v>930163</v>
      </c>
      <c r="T73" s="20">
        <v>0</v>
      </c>
      <c r="U73" s="20">
        <v>1860326</v>
      </c>
      <c r="V73" s="20">
        <v>10201984</v>
      </c>
      <c r="W73" s="20">
        <v>8299577</v>
      </c>
      <c r="X73" s="20">
        <v>0</v>
      </c>
      <c r="Y73" s="19">
        <v>0</v>
      </c>
      <c r="Z73" s="22">
        <v>8299577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8">
        <v>0</v>
      </c>
      <c r="Z75" s="30">
        <v>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93848</v>
      </c>
      <c r="C83" s="18"/>
      <c r="D83" s="19">
        <v>301294</v>
      </c>
      <c r="E83" s="20">
        <v>301294</v>
      </c>
      <c r="F83" s="20">
        <v>93848</v>
      </c>
      <c r="G83" s="20">
        <v>-93848</v>
      </c>
      <c r="H83" s="20">
        <v>914057</v>
      </c>
      <c r="I83" s="20">
        <v>93848</v>
      </c>
      <c r="J83" s="20"/>
      <c r="K83" s="20">
        <v>-914057</v>
      </c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93848</v>
      </c>
      <c r="W83" s="20">
        <v>25108</v>
      </c>
      <c r="X83" s="20"/>
      <c r="Y83" s="19"/>
      <c r="Z83" s="22">
        <v>301294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2020-07-31T19:33:23Z</dcterms:created>
  <dcterms:modified xsi:type="dcterms:W3CDTF">2020-07-31T19:34:19Z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